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Positions" sheetId="3" state="visible" r:id="rId3"/>
  </sheets>
  <definedNames/>
  <calcPr calcId="124519" fullCalcOnLoad="1"/>
</workbook>
</file>

<file path=xl/styles.xml><?xml version="1.0" encoding="utf-8"?>
<styleSheet xmlns="http://schemas.openxmlformats.org/spreadsheetml/2006/main">
  <numFmts count="5">
    <numFmt numFmtId="164" formatCode="yyyy-mm-dd"/>
    <numFmt numFmtId="165" formatCode="0&quot;¢&quot;"/>
    <numFmt numFmtId="166" formatCode="&quot;$&quot;#,##0.00;[Red]-&quot;$&quot;#,##0.00"/>
    <numFmt numFmtId="167" formatCode="0.0%"/>
    <numFmt numFmtId="168" formatCode="0.000"/>
  </numFmts>
  <fonts count="6">
    <font>
      <name val="Calibri"/>
      <family val="2"/>
      <color theme="1"/>
      <sz val="11"/>
      <scheme val="minor"/>
    </font>
    <font>
      <name val="Calibri"/>
      <b val="1"/>
      <color rgb="00FFFFFF"/>
      <sz val="16"/>
    </font>
    <font>
      <name val="Calibri"/>
      <color rgb="00DCE6F7"/>
      <sz val="10"/>
    </font>
    <font>
      <name val="Calibri"/>
      <b val="1"/>
      <color rgb="000D1523"/>
      <sz val="11"/>
    </font>
    <font>
      <name val="Calibri"/>
      <i val="1"/>
      <color rgb="005B667D"/>
      <sz val="10"/>
    </font>
    <font>
      <name val="Calibri"/>
      <b val="1"/>
      <color rgb="00FFFFFF"/>
      <sz val="11"/>
    </font>
  </fonts>
  <fills count="6">
    <fill>
      <patternFill/>
    </fill>
    <fill>
      <patternFill patternType="gray125"/>
    </fill>
    <fill>
      <patternFill patternType="solid">
        <fgColor rgb="000D1523"/>
      </patternFill>
    </fill>
    <fill>
      <patternFill patternType="solid">
        <fgColor rgb="001D7EF2"/>
      </patternFill>
    </fill>
    <fill>
      <patternFill patternType="solid">
        <fgColor rgb="008A94A8"/>
      </patternFill>
    </fill>
    <fill>
      <patternFill patternType="solid">
        <fgColor rgb="00FFF8DC"/>
      </patternFill>
    </fill>
  </fills>
  <borders count="2">
    <border>
      <left/>
      <right/>
      <top/>
      <bottom/>
      <diagonal/>
    </border>
    <border>
      <left style="thin">
        <color rgb="00D5DBE8"/>
      </left>
      <right style="thin">
        <color rgb="00D5DBE8"/>
      </right>
      <top style="thin">
        <color rgb="00D5DBE8"/>
      </top>
      <bottom style="thin">
        <color rgb="00D5DBE8"/>
      </bottom>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indent="1"/>
    </xf>
    <xf numFmtId="0" fontId="2" fillId="2" borderId="0" applyAlignment="1" pivotButton="0" quotePrefix="0" xfId="0">
      <alignment vertical="center" indent="1"/>
    </xf>
    <xf numFmtId="0" fontId="3" fillId="0" borderId="0"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3" fillId="0" borderId="0" pivotButton="0" quotePrefix="0" xfId="0"/>
    <xf numFmtId="1" fontId="0" fillId="0" borderId="1" pivotButton="0" quotePrefix="0" xfId="0"/>
    <xf numFmtId="166" fontId="0" fillId="0" borderId="1" pivotButton="0" quotePrefix="0" xfId="0"/>
    <xf numFmtId="167" fontId="0" fillId="0" borderId="1" pivotButton="0" quotePrefix="0" xfId="0"/>
    <xf numFmtId="168" fontId="0" fillId="0" borderId="1" pivotButton="0" quotePrefix="0" xfId="0"/>
    <xf numFmtId="0" fontId="5" fillId="3" borderId="1" applyAlignment="1" pivotButton="0" quotePrefix="0" xfId="0">
      <alignment horizontal="center" vertical="center" wrapText="1"/>
    </xf>
    <xf numFmtId="0" fontId="5" fillId="4" borderId="1" applyAlignment="1" pivotButton="0" quotePrefix="0" xfId="0">
      <alignment horizontal="center" vertical="center" wrapText="1"/>
    </xf>
    <xf numFmtId="164" fontId="0" fillId="5" borderId="1" pivotButton="0" quotePrefix="0" xfId="0"/>
    <xf numFmtId="0" fontId="0" fillId="5" borderId="1" pivotButton="0" quotePrefix="0" xfId="0"/>
    <xf numFmtId="165" fontId="0" fillId="5" borderId="1" pivotButton="0" quotePrefix="0" xfId="0"/>
    <xf numFmtId="166" fontId="0" fillId="5" borderId="1" pivotButton="0" quotePrefix="0" xfId="0"/>
    <xf numFmtId="165" fontId="0" fillId="0" borderId="1" pivotButton="0" quotePrefix="0" xfId="0"/>
    <xf numFmtId="0" fontId="0" fillId="0" borderId="1" pivotButton="0" quotePrefix="0" xfId="0"/>
    <xf numFmtId="2" fontId="0" fillId="0" borderId="1" pivotButton="0" quotePrefix="0" xfId="0"/>
  </cellXfs>
  <cellStyles count="1">
    <cellStyle name="Normal" xfId="0" builtinId="0" hidden="0"/>
  </cellStyles>
  <dxfs count="2">
    <dxf>
      <font>
        <color rgb="00C0392B"/>
      </font>
    </dxf>
    <dxf>
      <font>
        <color rgb="001E844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110" customWidth="1" min="1" max="1"/>
  </cols>
  <sheetData>
    <row r="1" ht="30" customHeight="1">
      <c r="A1" s="1" t="inlineStr">
        <is>
          <t>Prediction Market Tracker</t>
        </is>
      </c>
    </row>
    <row r="2" ht="18" customHeight="1">
      <c r="A2" s="2" t="inlineStr">
        <is>
          <t>Free from BettorEdge. Every contract, every fee, and whether your prices were right.</t>
        </is>
      </c>
    </row>
    <row r="4">
      <c r="A4" s="3" t="inlineStr">
        <is>
          <t>HOW TO USE THIS WORKBOOK</t>
        </is>
      </c>
    </row>
    <row r="5">
      <c r="A5" s="4" t="inlineStr">
        <is>
          <t>1. Positions tab: one row per position. Enter the venue, the market, your side (Yes or No), the number of contracts, the price you paid in cents (1 to 99), and the fees you paid to enter.</t>
        </is>
      </c>
    </row>
    <row r="6">
      <c r="A6" s="4" t="inlineStr">
        <is>
          <t>2. When the position closes, set Status to Sold (and enter your exit price and exit fees), Settled - won (pays 100 cents) or Settled - lost (pays 0). Cost, proceeds, profit and ROI calculate.</t>
        </is>
      </c>
    </row>
    <row r="7">
      <c r="A7" s="4" t="inlineStr">
        <is>
          <t>3. Summary tab: realized profit, ROI, fees paid, money still tied up in open positions, and a calibration table that compares the probability you paid for with how often those contracts actually won.</t>
        </is>
      </c>
    </row>
    <row r="8">
      <c r="A8" s="4" t="inlineStr"/>
    </row>
    <row r="9">
      <c r="A9" s="3" t="inlineStr">
        <is>
          <t>WHY CALIBRATION MATTERS:</t>
        </is>
      </c>
    </row>
    <row r="10">
      <c r="A10" s="4" t="inlineStr">
        <is>
          <t>A contract bought at 30 cents implies a 30% chance. If your 30-cent contracts win 45% of the time, you are finding value. If they win 20% of the time, you are overpaying. The calibration table and Brier score show which, but only after you have settled a few hundred contracts. Small samples swing wildly.</t>
        </is>
      </c>
    </row>
    <row r="11">
      <c r="A11" s="4" t="inlineStr"/>
    </row>
    <row r="12">
      <c r="A12" s="3" t="inlineStr">
        <is>
          <t>FEES:</t>
        </is>
      </c>
    </row>
    <row r="13">
      <c r="A13" s="4" t="inlineStr">
        <is>
          <t>Venues charge differently (per contract, a share of expected profit, a spread, or a withdrawal fee). Enter what you actually paid from your statement so profit is real profit.</t>
        </is>
      </c>
    </row>
    <row r="14">
      <c r="A14" s="4" t="inlineStr"/>
    </row>
    <row r="15">
      <c r="A15" s="4" t="inlineStr">
        <is>
          <t>Convert any contract price to American odds with the free prediction market calculator: www.bettoredge.com/prediction-market-calculator</t>
        </is>
      </c>
    </row>
    <row r="17">
      <c r="A17" s="5" t="inlineStr">
        <is>
          <t>Free from BettorEdge: www.bettoredge.com/tools</t>
        </is>
      </c>
    </row>
  </sheetData>
  <mergeCells count="2">
    <mergeCell ref="A2:F2"/>
    <mergeCell ref="A1:F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4"/>
  <sheetViews>
    <sheetView showGridLines="0" workbookViewId="0">
      <selection activeCell="A1" sqref="A1"/>
    </sheetView>
  </sheetViews>
  <sheetFormatPr baseColWidth="8" defaultRowHeight="15"/>
  <cols>
    <col width="40" customWidth="1" min="1" max="1"/>
    <col width="16" customWidth="1" min="2" max="2"/>
    <col width="16" customWidth="1" min="3" max="3"/>
    <col width="16" customWidth="1" min="4" max="4"/>
    <col width="12" customWidth="1" min="5" max="5"/>
  </cols>
  <sheetData>
    <row r="1" ht="30" customHeight="1">
      <c r="A1" s="1" t="inlineStr">
        <is>
          <t>Summary</t>
        </is>
      </c>
    </row>
    <row r="2" ht="18" customHeight="1">
      <c r="A2" s="2" t="inlineStr">
        <is>
          <t>Calculated from the Positions tab.</t>
        </is>
      </c>
    </row>
    <row r="4">
      <c r="A4" s="6" t="inlineStr">
        <is>
          <t>Positions logged</t>
        </is>
      </c>
      <c r="B4" s="7">
        <f>COUNT(Positions!$H$4:$H$503)</f>
        <v/>
      </c>
    </row>
    <row r="5">
      <c r="A5" s="6" t="inlineStr">
        <is>
          <t>Open positions</t>
        </is>
      </c>
      <c r="B5" s="7">
        <f>COUNTIF(Positions!$Q$4:$Q$503,"Open")</f>
        <v/>
      </c>
    </row>
    <row r="6">
      <c r="A6" s="6" t="inlineStr">
        <is>
          <t>Money tied up in open positions</t>
        </is>
      </c>
      <c r="B6" s="8">
        <f>SUMIF(Positions!$Q$4:$Q$503,"Open",Positions!$H$4:$H$503)</f>
        <v/>
      </c>
    </row>
    <row r="7">
      <c r="A7" s="6" t="inlineStr">
        <is>
          <t>Closed positions</t>
        </is>
      </c>
      <c r="B7" s="7">
        <f>B4-B5</f>
        <v/>
      </c>
    </row>
    <row r="8">
      <c r="A8" s="6" t="inlineStr">
        <is>
          <t>Cost of closed positions</t>
        </is>
      </c>
      <c r="B8" s="8">
        <f>SUM(Positions!$H$4:$H$503)-B6</f>
        <v/>
      </c>
    </row>
    <row r="9">
      <c r="A9" s="6" t="inlineStr">
        <is>
          <t>Realized profit</t>
        </is>
      </c>
      <c r="B9" s="8">
        <f>SUM(Positions!$O$4:$O$503)</f>
        <v/>
      </c>
    </row>
    <row r="10">
      <c r="A10" s="6" t="inlineStr">
        <is>
          <t>Realized ROI</t>
        </is>
      </c>
      <c r="B10" s="9">
        <f>IFERROR(B9/B8,"")</f>
        <v/>
      </c>
    </row>
    <row r="11">
      <c r="A11" s="6" t="inlineStr">
        <is>
          <t>Fees paid (entry + exit)</t>
        </is>
      </c>
      <c r="B11" s="8">
        <f>SUM(Positions!$G$4:$G$503)+SUM(Positions!$L$4:$L$503)</f>
        <v/>
      </c>
    </row>
    <row r="12">
      <c r="A12" s="6" t="inlineStr">
        <is>
          <t>Settled contracts that won</t>
        </is>
      </c>
      <c r="B12" s="9">
        <f>IFERROR(SUMPRODUCT(Positions!$S$4:$S$503,Positions!$E$4:$E$503)/SUMPRODUCT(Positions!$R$4:$R$503,Positions!$E$4:$E$503),"")</f>
        <v/>
      </c>
      <c r="C12" s="5" t="inlineStr">
        <is>
          <t>Contract-weighted. Sold positions are excluded: they never resolved.</t>
        </is>
      </c>
    </row>
    <row r="13">
      <c r="A13" s="6" t="inlineStr">
        <is>
          <t>Average price paid on settled contracts</t>
        </is>
      </c>
      <c r="B13" s="9">
        <f>IFERROR(SUMPRODUCT(Positions!$R$4:$R$503,Positions!$E$4:$E$503,Positions!$T$4:$T$503)/SUMPRODUCT(Positions!$R$4:$R$503,Positions!$E$4:$E$503),"")</f>
        <v/>
      </c>
      <c r="C13" s="5" t="inlineStr">
        <is>
          <t>If the line above beats this one, your entries were underpriced.</t>
        </is>
      </c>
    </row>
    <row r="14">
      <c r="A14" s="6" t="inlineStr">
        <is>
          <t>Brier score (settled positions)</t>
        </is>
      </c>
      <c r="B14" s="10">
        <f>IFERROR(SUM(Positions!$U$4:$U$503)/SUM(Positions!$R$4:$R$503),"")</f>
        <v/>
      </c>
      <c r="C14" s="5" t="inlineStr">
        <is>
          <t>Per position. 0 is perfect, 0.25 is what always paying 50 cents scores. Lower is better.</t>
        </is>
      </c>
    </row>
    <row r="16">
      <c r="A16" s="6" t="inlineStr">
        <is>
          <t>Calibration: price paid vs how often it won</t>
        </is>
      </c>
    </row>
    <row r="17" ht="32" customHeight="1">
      <c r="A17" s="11" t="inlineStr">
        <is>
          <t>Entry price band</t>
        </is>
      </c>
      <c r="B17" s="11" t="inlineStr">
        <is>
          <t>Settled positions</t>
        </is>
      </c>
      <c r="C17" s="11" t="inlineStr">
        <is>
          <t>Avg implied prob</t>
        </is>
      </c>
      <c r="D17" s="11" t="inlineStr">
        <is>
          <t>Actual win rate</t>
        </is>
      </c>
      <c r="E17" s="11" t="inlineStr">
        <is>
          <t>Edge</t>
        </is>
      </c>
    </row>
    <row r="18">
      <c r="A18" t="inlineStr">
        <is>
          <t>1 to 20 cents</t>
        </is>
      </c>
      <c r="B18" s="7">
        <f>COUNTIFS(Positions!$R$4:$R$503,1,Positions!$T$4:$T$503,"&gt;=0.01",Positions!$T$4:$T$503,"&lt;=0.2")</f>
        <v/>
      </c>
      <c r="C18" s="9">
        <f>IFERROR(SUMIFS(Positions!$T$4:$T$503,Positions!$R$4:$R$503,1,Positions!$T$4:$T$503,"&gt;=0.01",Positions!$T$4:$T$503,"&lt;=0.2")/B18,"")</f>
        <v/>
      </c>
      <c r="D18" s="9">
        <f>IFERROR(COUNTIFS(Positions!$S$4:$S$503,1,Positions!$T$4:$T$503,"&gt;=0.01",Positions!$T$4:$T$503,"&lt;=0.2")/B18,"")</f>
        <v/>
      </c>
      <c r="E18" s="9">
        <f>IF(B18=0,"",D18-C18)</f>
        <v/>
      </c>
    </row>
    <row r="19">
      <c r="A19" t="inlineStr">
        <is>
          <t>21 to 40 cents</t>
        </is>
      </c>
      <c r="B19" s="7">
        <f>COUNTIFS(Positions!$R$4:$R$503,1,Positions!$T$4:$T$503,"&gt;=0.21",Positions!$T$4:$T$503,"&lt;=0.4")</f>
        <v/>
      </c>
      <c r="C19" s="9">
        <f>IFERROR(SUMIFS(Positions!$T$4:$T$503,Positions!$R$4:$R$503,1,Positions!$T$4:$T$503,"&gt;=0.21",Positions!$T$4:$T$503,"&lt;=0.4")/B19,"")</f>
        <v/>
      </c>
      <c r="D19" s="9">
        <f>IFERROR(COUNTIFS(Positions!$S$4:$S$503,1,Positions!$T$4:$T$503,"&gt;=0.21",Positions!$T$4:$T$503,"&lt;=0.4")/B19,"")</f>
        <v/>
      </c>
      <c r="E19" s="9">
        <f>IF(B19=0,"",D19-C19)</f>
        <v/>
      </c>
    </row>
    <row r="20">
      <c r="A20" t="inlineStr">
        <is>
          <t>41 to 60 cents</t>
        </is>
      </c>
      <c r="B20" s="7">
        <f>COUNTIFS(Positions!$R$4:$R$503,1,Positions!$T$4:$T$503,"&gt;=0.41",Positions!$T$4:$T$503,"&lt;=0.6")</f>
        <v/>
      </c>
      <c r="C20" s="9">
        <f>IFERROR(SUMIFS(Positions!$T$4:$T$503,Positions!$R$4:$R$503,1,Positions!$T$4:$T$503,"&gt;=0.41",Positions!$T$4:$T$503,"&lt;=0.6")/B20,"")</f>
        <v/>
      </c>
      <c r="D20" s="9">
        <f>IFERROR(COUNTIFS(Positions!$S$4:$S$503,1,Positions!$T$4:$T$503,"&gt;=0.41",Positions!$T$4:$T$503,"&lt;=0.6")/B20,"")</f>
        <v/>
      </c>
      <c r="E20" s="9">
        <f>IF(B20=0,"",D20-C20)</f>
        <v/>
      </c>
    </row>
    <row r="21">
      <c r="A21" t="inlineStr">
        <is>
          <t>61 to 80 cents</t>
        </is>
      </c>
      <c r="B21" s="7">
        <f>COUNTIFS(Positions!$R$4:$R$503,1,Positions!$T$4:$T$503,"&gt;=0.61",Positions!$T$4:$T$503,"&lt;=0.8")</f>
        <v/>
      </c>
      <c r="C21" s="9">
        <f>IFERROR(SUMIFS(Positions!$T$4:$T$503,Positions!$R$4:$R$503,1,Positions!$T$4:$T$503,"&gt;=0.61",Positions!$T$4:$T$503,"&lt;=0.8")/B21,"")</f>
        <v/>
      </c>
      <c r="D21" s="9">
        <f>IFERROR(COUNTIFS(Positions!$S$4:$S$503,1,Positions!$T$4:$T$503,"&gt;=0.61",Positions!$T$4:$T$503,"&lt;=0.8")/B21,"")</f>
        <v/>
      </c>
      <c r="E21" s="9">
        <f>IF(B21=0,"",D21-C21)</f>
        <v/>
      </c>
    </row>
    <row r="22">
      <c r="A22" t="inlineStr">
        <is>
          <t>81 to 99 cents</t>
        </is>
      </c>
      <c r="B22" s="7">
        <f>COUNTIFS(Positions!$R$4:$R$503,1,Positions!$T$4:$T$503,"&gt;=0.81",Positions!$T$4:$T$503,"&lt;=0.99")</f>
        <v/>
      </c>
      <c r="C22" s="9">
        <f>IFERROR(SUMIFS(Positions!$T$4:$T$503,Positions!$R$4:$R$503,1,Positions!$T$4:$T$503,"&gt;=0.81",Positions!$T$4:$T$503,"&lt;=0.99")/B22,"")</f>
        <v/>
      </c>
      <c r="D22" s="9">
        <f>IFERROR(COUNTIFS(Positions!$S$4:$S$503,1,Positions!$T$4:$T$503,"&gt;=0.81",Positions!$T$4:$T$503,"&lt;=0.99")/B22,"")</f>
        <v/>
      </c>
      <c r="E22" s="9">
        <f>IF(B22=0,"",D22-C22)</f>
        <v/>
      </c>
    </row>
    <row r="24">
      <c r="A24" s="5" t="inlineStr">
        <is>
          <t>Needs a few hundred settled positions before a band means much.</t>
        </is>
      </c>
    </row>
  </sheetData>
  <mergeCells count="2">
    <mergeCell ref="A2:F2"/>
    <mergeCell ref="A1:F1"/>
  </mergeCells>
  <conditionalFormatting sqref="B9:B10">
    <cfRule type="cellIs" priority="1" operator="lessThan" dxfId="0">
      <formula>0</formula>
    </cfRule>
    <cfRule type="cellIs" priority="2" operator="greaterThan" dxfId="1">
      <formula>0</formula>
    </cfRule>
  </conditionalFormatting>
  <conditionalFormatting sqref="E18:E22">
    <cfRule type="cellIs" priority="3" operator="lessThan" dxfId="0">
      <formula>0</formula>
    </cfRule>
    <cfRule type="cellIs" priority="4" operator="greaterThan" dxfId="1">
      <formula>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503"/>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38" customWidth="1" min="3" max="3"/>
    <col width="10" customWidth="1" min="4" max="4"/>
    <col width="11" customWidth="1" min="5" max="5"/>
    <col width="11" customWidth="1" min="6" max="6"/>
    <col width="11" customWidth="1" min="7" max="7"/>
    <col width="13" customWidth="1" min="8" max="8"/>
    <col width="12" customWidth="1" min="9" max="9"/>
    <col width="14" customWidth="1" min="10" max="10"/>
    <col width="12" customWidth="1" min="11" max="11"/>
    <col width="11" customWidth="1" min="12" max="12"/>
    <col width="11" customWidth="1" min="13" max="13"/>
    <col width="13" customWidth="1" min="14" max="14"/>
    <col width="13" customWidth="1" min="15" max="15"/>
    <col width="9" customWidth="1" min="16" max="16"/>
    <col width="10" customWidth="1" min="17" max="17"/>
    <col width="9" customWidth="1" min="18" max="18"/>
    <col width="9" customWidth="1" min="19" max="19"/>
    <col width="10" customWidth="1" min="20" max="20"/>
    <col width="10" customWidth="1" min="21" max="21"/>
  </cols>
  <sheetData>
    <row r="1" ht="30" customHeight="1">
      <c r="A1" s="1" t="inlineStr">
        <is>
          <t>Positions</t>
        </is>
      </c>
    </row>
    <row r="2" ht="18" customHeight="1">
      <c r="A2" s="2" t="inlineStr">
        <is>
          <t>Yellow columns are inputs. Prices in cents (1 to 99). Grey columns at the far right feed the Summary.</t>
        </is>
      </c>
    </row>
    <row r="3" ht="32" customHeight="1">
      <c r="A3" s="11" t="inlineStr">
        <is>
          <t>Date opened</t>
        </is>
      </c>
      <c r="B3" s="11" t="inlineStr">
        <is>
          <t>Venue</t>
        </is>
      </c>
      <c r="C3" s="11" t="inlineStr">
        <is>
          <t>Market / question</t>
        </is>
      </c>
      <c r="D3" s="11" t="inlineStr">
        <is>
          <t>Side (Yes/No)</t>
        </is>
      </c>
      <c r="E3" s="11" t="inlineStr">
        <is>
          <t>Contracts</t>
        </is>
      </c>
      <c r="F3" s="11" t="inlineStr">
        <is>
          <t>Entry price (¢)</t>
        </is>
      </c>
      <c r="G3" s="11" t="inlineStr">
        <is>
          <t>Entry fees ($)</t>
        </is>
      </c>
      <c r="H3" s="11" t="inlineStr">
        <is>
          <t>Cost basis ($)</t>
        </is>
      </c>
      <c r="I3" s="11" t="inlineStr">
        <is>
          <t>Implied prob at entry</t>
        </is>
      </c>
      <c r="J3" s="11" t="inlineStr">
        <is>
          <t>Status</t>
        </is>
      </c>
      <c r="K3" s="11" t="inlineStr">
        <is>
          <t>Exit price (¢) if sold</t>
        </is>
      </c>
      <c r="L3" s="11" t="inlineStr">
        <is>
          <t>Exit fees ($)</t>
        </is>
      </c>
      <c r="M3" s="11" t="inlineStr">
        <is>
          <t>Exit price used (¢)</t>
        </is>
      </c>
      <c r="N3" s="11" t="inlineStr">
        <is>
          <t>Proceeds ($)</t>
        </is>
      </c>
      <c r="O3" s="11" t="inlineStr">
        <is>
          <t>Profit ($)</t>
        </is>
      </c>
      <c r="P3" s="11" t="inlineStr">
        <is>
          <t>ROI</t>
        </is>
      </c>
      <c r="Q3" s="12" t="inlineStr">
        <is>
          <t>State</t>
        </is>
      </c>
      <c r="R3" s="12" t="inlineStr">
        <is>
          <t>Settled (1/0)</t>
        </is>
      </c>
      <c r="S3" s="12" t="inlineStr">
        <is>
          <t>Won (1/0)</t>
        </is>
      </c>
      <c r="T3" s="12" t="inlineStr">
        <is>
          <t>Entry prob (num)</t>
        </is>
      </c>
      <c r="U3" s="12" t="inlineStr">
        <is>
          <t>Squared error</t>
        </is>
      </c>
    </row>
    <row r="4">
      <c r="A4" s="13" t="n"/>
      <c r="B4" s="14" t="n"/>
      <c r="C4" s="14" t="n"/>
      <c r="D4" s="14" t="n"/>
      <c r="E4" s="14" t="n"/>
      <c r="F4" s="15" t="n"/>
      <c r="G4" s="16" t="n"/>
      <c r="H4" s="8">
        <f>IF(OR(E4="",F4=""),"",E4*F4/100+IF(ISNUMBER(G4),G4,0))</f>
        <v/>
      </c>
      <c r="I4" s="9">
        <f>IF(F4="","",F4/100)</f>
        <v/>
      </c>
      <c r="J4" s="14" t="n"/>
      <c r="K4" s="15" t="n"/>
      <c r="L4" s="16" t="n"/>
      <c r="M4" s="17">
        <f>IF(J4="Settled - won",100,IF(J4="Settled - lost",0,IF(AND(J4="Sold",K4&lt;&gt;""),K4,"")))</f>
        <v/>
      </c>
      <c r="N4" s="8">
        <f>IF(OR(M4="",E4=""),"",E4*M4/100-IF(ISNUMBER(L4),L4,0))</f>
        <v/>
      </c>
      <c r="O4" s="8">
        <f>IF(OR(N4="",H4=""),"",N4-H4)</f>
        <v/>
      </c>
      <c r="P4" s="9">
        <f>IF(OR(O4="",H4="",H4=0),"",O4/H4)</f>
        <v/>
      </c>
      <c r="Q4" s="18">
        <f>IF(H4="","",IF(J4="","Open",J4))</f>
        <v/>
      </c>
      <c r="R4" s="7">
        <f>IF(OR(J4="Settled - won",J4="Settled - lost"),1,0)</f>
        <v/>
      </c>
      <c r="S4" s="7">
        <f>IF(J4="Settled - won",1,0)</f>
        <v/>
      </c>
      <c r="T4" s="19">
        <f>IF(ISNUMBER(F4),F4/100,0)</f>
        <v/>
      </c>
      <c r="U4" s="10">
        <f>IF(R4=1,(T4-S4)^2,0)</f>
        <v/>
      </c>
    </row>
    <row r="5">
      <c r="A5" s="13" t="n"/>
      <c r="B5" s="14" t="n"/>
      <c r="C5" s="14" t="n"/>
      <c r="D5" s="14" t="n"/>
      <c r="E5" s="14" t="n"/>
      <c r="F5" s="15" t="n"/>
      <c r="G5" s="16" t="n"/>
      <c r="H5" s="8">
        <f>IF(OR(E5="",F5=""),"",E5*F5/100+IF(ISNUMBER(G5),G5,0))</f>
        <v/>
      </c>
      <c r="I5" s="9">
        <f>IF(F5="","",F5/100)</f>
        <v/>
      </c>
      <c r="J5" s="14" t="n"/>
      <c r="K5" s="15" t="n"/>
      <c r="L5" s="16" t="n"/>
      <c r="M5" s="17">
        <f>IF(J5="Settled - won",100,IF(J5="Settled - lost",0,IF(AND(J5="Sold",K5&lt;&gt;""),K5,"")))</f>
        <v/>
      </c>
      <c r="N5" s="8">
        <f>IF(OR(M5="",E5=""),"",E5*M5/100-IF(ISNUMBER(L5),L5,0))</f>
        <v/>
      </c>
      <c r="O5" s="8">
        <f>IF(OR(N5="",H5=""),"",N5-H5)</f>
        <v/>
      </c>
      <c r="P5" s="9">
        <f>IF(OR(O5="",H5="",H5=0),"",O5/H5)</f>
        <v/>
      </c>
      <c r="Q5" s="18">
        <f>IF(H5="","",IF(J5="","Open",J5))</f>
        <v/>
      </c>
      <c r="R5" s="7">
        <f>IF(OR(J5="Settled - won",J5="Settled - lost"),1,0)</f>
        <v/>
      </c>
      <c r="S5" s="7">
        <f>IF(J5="Settled - won",1,0)</f>
        <v/>
      </c>
      <c r="T5" s="19">
        <f>IF(ISNUMBER(F5),F5/100,0)</f>
        <v/>
      </c>
      <c r="U5" s="10">
        <f>IF(R5=1,(T5-S5)^2,0)</f>
        <v/>
      </c>
    </row>
    <row r="6">
      <c r="A6" s="13" t="n"/>
      <c r="B6" s="14" t="n"/>
      <c r="C6" s="14" t="n"/>
      <c r="D6" s="14" t="n"/>
      <c r="E6" s="14" t="n"/>
      <c r="F6" s="15" t="n"/>
      <c r="G6" s="16" t="n"/>
      <c r="H6" s="8">
        <f>IF(OR(E6="",F6=""),"",E6*F6/100+IF(ISNUMBER(G6),G6,0))</f>
        <v/>
      </c>
      <c r="I6" s="9">
        <f>IF(F6="","",F6/100)</f>
        <v/>
      </c>
      <c r="J6" s="14" t="n"/>
      <c r="K6" s="15" t="n"/>
      <c r="L6" s="16" t="n"/>
      <c r="M6" s="17">
        <f>IF(J6="Settled - won",100,IF(J6="Settled - lost",0,IF(AND(J6="Sold",K6&lt;&gt;""),K6,"")))</f>
        <v/>
      </c>
      <c r="N6" s="8">
        <f>IF(OR(M6="",E6=""),"",E6*M6/100-IF(ISNUMBER(L6),L6,0))</f>
        <v/>
      </c>
      <c r="O6" s="8">
        <f>IF(OR(N6="",H6=""),"",N6-H6)</f>
        <v/>
      </c>
      <c r="P6" s="9">
        <f>IF(OR(O6="",H6="",H6=0),"",O6/H6)</f>
        <v/>
      </c>
      <c r="Q6" s="18">
        <f>IF(H6="","",IF(J6="","Open",J6))</f>
        <v/>
      </c>
      <c r="R6" s="7">
        <f>IF(OR(J6="Settled - won",J6="Settled - lost"),1,0)</f>
        <v/>
      </c>
      <c r="S6" s="7">
        <f>IF(J6="Settled - won",1,0)</f>
        <v/>
      </c>
      <c r="T6" s="19">
        <f>IF(ISNUMBER(F6),F6/100,0)</f>
        <v/>
      </c>
      <c r="U6" s="10">
        <f>IF(R6=1,(T6-S6)^2,0)</f>
        <v/>
      </c>
    </row>
    <row r="7">
      <c r="A7" s="13" t="n"/>
      <c r="B7" s="14" t="n"/>
      <c r="C7" s="14" t="n"/>
      <c r="D7" s="14" t="n"/>
      <c r="E7" s="14" t="n"/>
      <c r="F7" s="15" t="n"/>
      <c r="G7" s="16" t="n"/>
      <c r="H7" s="8">
        <f>IF(OR(E7="",F7=""),"",E7*F7/100+IF(ISNUMBER(G7),G7,0))</f>
        <v/>
      </c>
      <c r="I7" s="9">
        <f>IF(F7="","",F7/100)</f>
        <v/>
      </c>
      <c r="J7" s="14" t="n"/>
      <c r="K7" s="15" t="n"/>
      <c r="L7" s="16" t="n"/>
      <c r="M7" s="17">
        <f>IF(J7="Settled - won",100,IF(J7="Settled - lost",0,IF(AND(J7="Sold",K7&lt;&gt;""),K7,"")))</f>
        <v/>
      </c>
      <c r="N7" s="8">
        <f>IF(OR(M7="",E7=""),"",E7*M7/100-IF(ISNUMBER(L7),L7,0))</f>
        <v/>
      </c>
      <c r="O7" s="8">
        <f>IF(OR(N7="",H7=""),"",N7-H7)</f>
        <v/>
      </c>
      <c r="P7" s="9">
        <f>IF(OR(O7="",H7="",H7=0),"",O7/H7)</f>
        <v/>
      </c>
      <c r="Q7" s="18">
        <f>IF(H7="","",IF(J7="","Open",J7))</f>
        <v/>
      </c>
      <c r="R7" s="7">
        <f>IF(OR(J7="Settled - won",J7="Settled - lost"),1,0)</f>
        <v/>
      </c>
      <c r="S7" s="7">
        <f>IF(J7="Settled - won",1,0)</f>
        <v/>
      </c>
      <c r="T7" s="19">
        <f>IF(ISNUMBER(F7),F7/100,0)</f>
        <v/>
      </c>
      <c r="U7" s="10">
        <f>IF(R7=1,(T7-S7)^2,0)</f>
        <v/>
      </c>
    </row>
    <row r="8">
      <c r="A8" s="13" t="n"/>
      <c r="B8" s="14" t="n"/>
      <c r="C8" s="14" t="n"/>
      <c r="D8" s="14" t="n"/>
      <c r="E8" s="14" t="n"/>
      <c r="F8" s="15" t="n"/>
      <c r="G8" s="16" t="n"/>
      <c r="H8" s="8">
        <f>IF(OR(E8="",F8=""),"",E8*F8/100+IF(ISNUMBER(G8),G8,0))</f>
        <v/>
      </c>
      <c r="I8" s="9">
        <f>IF(F8="","",F8/100)</f>
        <v/>
      </c>
      <c r="J8" s="14" t="n"/>
      <c r="K8" s="15" t="n"/>
      <c r="L8" s="16" t="n"/>
      <c r="M8" s="17">
        <f>IF(J8="Settled - won",100,IF(J8="Settled - lost",0,IF(AND(J8="Sold",K8&lt;&gt;""),K8,"")))</f>
        <v/>
      </c>
      <c r="N8" s="8">
        <f>IF(OR(M8="",E8=""),"",E8*M8/100-IF(ISNUMBER(L8),L8,0))</f>
        <v/>
      </c>
      <c r="O8" s="8">
        <f>IF(OR(N8="",H8=""),"",N8-H8)</f>
        <v/>
      </c>
      <c r="P8" s="9">
        <f>IF(OR(O8="",H8="",H8=0),"",O8/H8)</f>
        <v/>
      </c>
      <c r="Q8" s="18">
        <f>IF(H8="","",IF(J8="","Open",J8))</f>
        <v/>
      </c>
      <c r="R8" s="7">
        <f>IF(OR(J8="Settled - won",J8="Settled - lost"),1,0)</f>
        <v/>
      </c>
      <c r="S8" s="7">
        <f>IF(J8="Settled - won",1,0)</f>
        <v/>
      </c>
      <c r="T8" s="19">
        <f>IF(ISNUMBER(F8),F8/100,0)</f>
        <v/>
      </c>
      <c r="U8" s="10">
        <f>IF(R8=1,(T8-S8)^2,0)</f>
        <v/>
      </c>
    </row>
    <row r="9">
      <c r="A9" s="13" t="n"/>
      <c r="B9" s="14" t="n"/>
      <c r="C9" s="14" t="n"/>
      <c r="D9" s="14" t="n"/>
      <c r="E9" s="14" t="n"/>
      <c r="F9" s="15" t="n"/>
      <c r="G9" s="16" t="n"/>
      <c r="H9" s="8">
        <f>IF(OR(E9="",F9=""),"",E9*F9/100+IF(ISNUMBER(G9),G9,0))</f>
        <v/>
      </c>
      <c r="I9" s="9">
        <f>IF(F9="","",F9/100)</f>
        <v/>
      </c>
      <c r="J9" s="14" t="n"/>
      <c r="K9" s="15" t="n"/>
      <c r="L9" s="16" t="n"/>
      <c r="M9" s="17">
        <f>IF(J9="Settled - won",100,IF(J9="Settled - lost",0,IF(AND(J9="Sold",K9&lt;&gt;""),K9,"")))</f>
        <v/>
      </c>
      <c r="N9" s="8">
        <f>IF(OR(M9="",E9=""),"",E9*M9/100-IF(ISNUMBER(L9),L9,0))</f>
        <v/>
      </c>
      <c r="O9" s="8">
        <f>IF(OR(N9="",H9=""),"",N9-H9)</f>
        <v/>
      </c>
      <c r="P9" s="9">
        <f>IF(OR(O9="",H9="",H9=0),"",O9/H9)</f>
        <v/>
      </c>
      <c r="Q9" s="18">
        <f>IF(H9="","",IF(J9="","Open",J9))</f>
        <v/>
      </c>
      <c r="R9" s="7">
        <f>IF(OR(J9="Settled - won",J9="Settled - lost"),1,0)</f>
        <v/>
      </c>
      <c r="S9" s="7">
        <f>IF(J9="Settled - won",1,0)</f>
        <v/>
      </c>
      <c r="T9" s="19">
        <f>IF(ISNUMBER(F9),F9/100,0)</f>
        <v/>
      </c>
      <c r="U9" s="10">
        <f>IF(R9=1,(T9-S9)^2,0)</f>
        <v/>
      </c>
    </row>
    <row r="10">
      <c r="A10" s="13" t="n"/>
      <c r="B10" s="14" t="n"/>
      <c r="C10" s="14" t="n"/>
      <c r="D10" s="14" t="n"/>
      <c r="E10" s="14" t="n"/>
      <c r="F10" s="15" t="n"/>
      <c r="G10" s="16" t="n"/>
      <c r="H10" s="8">
        <f>IF(OR(E10="",F10=""),"",E10*F10/100+IF(ISNUMBER(G10),G10,0))</f>
        <v/>
      </c>
      <c r="I10" s="9">
        <f>IF(F10="","",F10/100)</f>
        <v/>
      </c>
      <c r="J10" s="14" t="n"/>
      <c r="K10" s="15" t="n"/>
      <c r="L10" s="16" t="n"/>
      <c r="M10" s="17">
        <f>IF(J10="Settled - won",100,IF(J10="Settled - lost",0,IF(AND(J10="Sold",K10&lt;&gt;""),K10,"")))</f>
        <v/>
      </c>
      <c r="N10" s="8">
        <f>IF(OR(M10="",E10=""),"",E10*M10/100-IF(ISNUMBER(L10),L10,0))</f>
        <v/>
      </c>
      <c r="O10" s="8">
        <f>IF(OR(N10="",H10=""),"",N10-H10)</f>
        <v/>
      </c>
      <c r="P10" s="9">
        <f>IF(OR(O10="",H10="",H10=0),"",O10/H10)</f>
        <v/>
      </c>
      <c r="Q10" s="18">
        <f>IF(H10="","",IF(J10="","Open",J10))</f>
        <v/>
      </c>
      <c r="R10" s="7">
        <f>IF(OR(J10="Settled - won",J10="Settled - lost"),1,0)</f>
        <v/>
      </c>
      <c r="S10" s="7">
        <f>IF(J10="Settled - won",1,0)</f>
        <v/>
      </c>
      <c r="T10" s="19">
        <f>IF(ISNUMBER(F10),F10/100,0)</f>
        <v/>
      </c>
      <c r="U10" s="10">
        <f>IF(R10=1,(T10-S10)^2,0)</f>
        <v/>
      </c>
    </row>
    <row r="11">
      <c r="A11" s="13" t="n"/>
      <c r="B11" s="14" t="n"/>
      <c r="C11" s="14" t="n"/>
      <c r="D11" s="14" t="n"/>
      <c r="E11" s="14" t="n"/>
      <c r="F11" s="15" t="n"/>
      <c r="G11" s="16" t="n"/>
      <c r="H11" s="8">
        <f>IF(OR(E11="",F11=""),"",E11*F11/100+IF(ISNUMBER(G11),G11,0))</f>
        <v/>
      </c>
      <c r="I11" s="9">
        <f>IF(F11="","",F11/100)</f>
        <v/>
      </c>
      <c r="J11" s="14" t="n"/>
      <c r="K11" s="15" t="n"/>
      <c r="L11" s="16" t="n"/>
      <c r="M11" s="17">
        <f>IF(J11="Settled - won",100,IF(J11="Settled - lost",0,IF(AND(J11="Sold",K11&lt;&gt;""),K11,"")))</f>
        <v/>
      </c>
      <c r="N11" s="8">
        <f>IF(OR(M11="",E11=""),"",E11*M11/100-IF(ISNUMBER(L11),L11,0))</f>
        <v/>
      </c>
      <c r="O11" s="8">
        <f>IF(OR(N11="",H11=""),"",N11-H11)</f>
        <v/>
      </c>
      <c r="P11" s="9">
        <f>IF(OR(O11="",H11="",H11=0),"",O11/H11)</f>
        <v/>
      </c>
      <c r="Q11" s="18">
        <f>IF(H11="","",IF(J11="","Open",J11))</f>
        <v/>
      </c>
      <c r="R11" s="7">
        <f>IF(OR(J11="Settled - won",J11="Settled - lost"),1,0)</f>
        <v/>
      </c>
      <c r="S11" s="7">
        <f>IF(J11="Settled - won",1,0)</f>
        <v/>
      </c>
      <c r="T11" s="19">
        <f>IF(ISNUMBER(F11),F11/100,0)</f>
        <v/>
      </c>
      <c r="U11" s="10">
        <f>IF(R11=1,(T11-S11)^2,0)</f>
        <v/>
      </c>
    </row>
    <row r="12">
      <c r="A12" s="13" t="n"/>
      <c r="B12" s="14" t="n"/>
      <c r="C12" s="14" t="n"/>
      <c r="D12" s="14" t="n"/>
      <c r="E12" s="14" t="n"/>
      <c r="F12" s="15" t="n"/>
      <c r="G12" s="16" t="n"/>
      <c r="H12" s="8">
        <f>IF(OR(E12="",F12=""),"",E12*F12/100+IF(ISNUMBER(G12),G12,0))</f>
        <v/>
      </c>
      <c r="I12" s="9">
        <f>IF(F12="","",F12/100)</f>
        <v/>
      </c>
      <c r="J12" s="14" t="n"/>
      <c r="K12" s="15" t="n"/>
      <c r="L12" s="16" t="n"/>
      <c r="M12" s="17">
        <f>IF(J12="Settled - won",100,IF(J12="Settled - lost",0,IF(AND(J12="Sold",K12&lt;&gt;""),K12,"")))</f>
        <v/>
      </c>
      <c r="N12" s="8">
        <f>IF(OR(M12="",E12=""),"",E12*M12/100-IF(ISNUMBER(L12),L12,0))</f>
        <v/>
      </c>
      <c r="O12" s="8">
        <f>IF(OR(N12="",H12=""),"",N12-H12)</f>
        <v/>
      </c>
      <c r="P12" s="9">
        <f>IF(OR(O12="",H12="",H12=0),"",O12/H12)</f>
        <v/>
      </c>
      <c r="Q12" s="18">
        <f>IF(H12="","",IF(J12="","Open",J12))</f>
        <v/>
      </c>
      <c r="R12" s="7">
        <f>IF(OR(J12="Settled - won",J12="Settled - lost"),1,0)</f>
        <v/>
      </c>
      <c r="S12" s="7">
        <f>IF(J12="Settled - won",1,0)</f>
        <v/>
      </c>
      <c r="T12" s="19">
        <f>IF(ISNUMBER(F12),F12/100,0)</f>
        <v/>
      </c>
      <c r="U12" s="10">
        <f>IF(R12=1,(T12-S12)^2,0)</f>
        <v/>
      </c>
    </row>
    <row r="13">
      <c r="A13" s="13" t="n"/>
      <c r="B13" s="14" t="n"/>
      <c r="C13" s="14" t="n"/>
      <c r="D13" s="14" t="n"/>
      <c r="E13" s="14" t="n"/>
      <c r="F13" s="15" t="n"/>
      <c r="G13" s="16" t="n"/>
      <c r="H13" s="8">
        <f>IF(OR(E13="",F13=""),"",E13*F13/100+IF(ISNUMBER(G13),G13,0))</f>
        <v/>
      </c>
      <c r="I13" s="9">
        <f>IF(F13="","",F13/100)</f>
        <v/>
      </c>
      <c r="J13" s="14" t="n"/>
      <c r="K13" s="15" t="n"/>
      <c r="L13" s="16" t="n"/>
      <c r="M13" s="17">
        <f>IF(J13="Settled - won",100,IF(J13="Settled - lost",0,IF(AND(J13="Sold",K13&lt;&gt;""),K13,"")))</f>
        <v/>
      </c>
      <c r="N13" s="8">
        <f>IF(OR(M13="",E13=""),"",E13*M13/100-IF(ISNUMBER(L13),L13,0))</f>
        <v/>
      </c>
      <c r="O13" s="8">
        <f>IF(OR(N13="",H13=""),"",N13-H13)</f>
        <v/>
      </c>
      <c r="P13" s="9">
        <f>IF(OR(O13="",H13="",H13=0),"",O13/H13)</f>
        <v/>
      </c>
      <c r="Q13" s="18">
        <f>IF(H13="","",IF(J13="","Open",J13))</f>
        <v/>
      </c>
      <c r="R13" s="7">
        <f>IF(OR(J13="Settled - won",J13="Settled - lost"),1,0)</f>
        <v/>
      </c>
      <c r="S13" s="7">
        <f>IF(J13="Settled - won",1,0)</f>
        <v/>
      </c>
      <c r="T13" s="19">
        <f>IF(ISNUMBER(F13),F13/100,0)</f>
        <v/>
      </c>
      <c r="U13" s="10">
        <f>IF(R13=1,(T13-S13)^2,0)</f>
        <v/>
      </c>
    </row>
    <row r="14">
      <c r="A14" s="13" t="n"/>
      <c r="B14" s="14" t="n"/>
      <c r="C14" s="14" t="n"/>
      <c r="D14" s="14" t="n"/>
      <c r="E14" s="14" t="n"/>
      <c r="F14" s="15" t="n"/>
      <c r="G14" s="16" t="n"/>
      <c r="H14" s="8">
        <f>IF(OR(E14="",F14=""),"",E14*F14/100+IF(ISNUMBER(G14),G14,0))</f>
        <v/>
      </c>
      <c r="I14" s="9">
        <f>IF(F14="","",F14/100)</f>
        <v/>
      </c>
      <c r="J14" s="14" t="n"/>
      <c r="K14" s="15" t="n"/>
      <c r="L14" s="16" t="n"/>
      <c r="M14" s="17">
        <f>IF(J14="Settled - won",100,IF(J14="Settled - lost",0,IF(AND(J14="Sold",K14&lt;&gt;""),K14,"")))</f>
        <v/>
      </c>
      <c r="N14" s="8">
        <f>IF(OR(M14="",E14=""),"",E14*M14/100-IF(ISNUMBER(L14),L14,0))</f>
        <v/>
      </c>
      <c r="O14" s="8">
        <f>IF(OR(N14="",H14=""),"",N14-H14)</f>
        <v/>
      </c>
      <c r="P14" s="9">
        <f>IF(OR(O14="",H14="",H14=0),"",O14/H14)</f>
        <v/>
      </c>
      <c r="Q14" s="18">
        <f>IF(H14="","",IF(J14="","Open",J14))</f>
        <v/>
      </c>
      <c r="R14" s="7">
        <f>IF(OR(J14="Settled - won",J14="Settled - lost"),1,0)</f>
        <v/>
      </c>
      <c r="S14" s="7">
        <f>IF(J14="Settled - won",1,0)</f>
        <v/>
      </c>
      <c r="T14" s="19">
        <f>IF(ISNUMBER(F14),F14/100,0)</f>
        <v/>
      </c>
      <c r="U14" s="10">
        <f>IF(R14=1,(T14-S14)^2,0)</f>
        <v/>
      </c>
    </row>
    <row r="15">
      <c r="A15" s="13" t="n"/>
      <c r="B15" s="14" t="n"/>
      <c r="C15" s="14" t="n"/>
      <c r="D15" s="14" t="n"/>
      <c r="E15" s="14" t="n"/>
      <c r="F15" s="15" t="n"/>
      <c r="G15" s="16" t="n"/>
      <c r="H15" s="8">
        <f>IF(OR(E15="",F15=""),"",E15*F15/100+IF(ISNUMBER(G15),G15,0))</f>
        <v/>
      </c>
      <c r="I15" s="9">
        <f>IF(F15="","",F15/100)</f>
        <v/>
      </c>
      <c r="J15" s="14" t="n"/>
      <c r="K15" s="15" t="n"/>
      <c r="L15" s="16" t="n"/>
      <c r="M15" s="17">
        <f>IF(J15="Settled - won",100,IF(J15="Settled - lost",0,IF(AND(J15="Sold",K15&lt;&gt;""),K15,"")))</f>
        <v/>
      </c>
      <c r="N15" s="8">
        <f>IF(OR(M15="",E15=""),"",E15*M15/100-IF(ISNUMBER(L15),L15,0))</f>
        <v/>
      </c>
      <c r="O15" s="8">
        <f>IF(OR(N15="",H15=""),"",N15-H15)</f>
        <v/>
      </c>
      <c r="P15" s="9">
        <f>IF(OR(O15="",H15="",H15=0),"",O15/H15)</f>
        <v/>
      </c>
      <c r="Q15" s="18">
        <f>IF(H15="","",IF(J15="","Open",J15))</f>
        <v/>
      </c>
      <c r="R15" s="7">
        <f>IF(OR(J15="Settled - won",J15="Settled - lost"),1,0)</f>
        <v/>
      </c>
      <c r="S15" s="7">
        <f>IF(J15="Settled - won",1,0)</f>
        <v/>
      </c>
      <c r="T15" s="19">
        <f>IF(ISNUMBER(F15),F15/100,0)</f>
        <v/>
      </c>
      <c r="U15" s="10">
        <f>IF(R15=1,(T15-S15)^2,0)</f>
        <v/>
      </c>
    </row>
    <row r="16">
      <c r="A16" s="13" t="n"/>
      <c r="B16" s="14" t="n"/>
      <c r="C16" s="14" t="n"/>
      <c r="D16" s="14" t="n"/>
      <c r="E16" s="14" t="n"/>
      <c r="F16" s="15" t="n"/>
      <c r="G16" s="16" t="n"/>
      <c r="H16" s="8">
        <f>IF(OR(E16="",F16=""),"",E16*F16/100+IF(ISNUMBER(G16),G16,0))</f>
        <v/>
      </c>
      <c r="I16" s="9">
        <f>IF(F16="","",F16/100)</f>
        <v/>
      </c>
      <c r="J16" s="14" t="n"/>
      <c r="K16" s="15" t="n"/>
      <c r="L16" s="16" t="n"/>
      <c r="M16" s="17">
        <f>IF(J16="Settled - won",100,IF(J16="Settled - lost",0,IF(AND(J16="Sold",K16&lt;&gt;""),K16,"")))</f>
        <v/>
      </c>
      <c r="N16" s="8">
        <f>IF(OR(M16="",E16=""),"",E16*M16/100-IF(ISNUMBER(L16),L16,0))</f>
        <v/>
      </c>
      <c r="O16" s="8">
        <f>IF(OR(N16="",H16=""),"",N16-H16)</f>
        <v/>
      </c>
      <c r="P16" s="9">
        <f>IF(OR(O16="",H16="",H16=0),"",O16/H16)</f>
        <v/>
      </c>
      <c r="Q16" s="18">
        <f>IF(H16="","",IF(J16="","Open",J16))</f>
        <v/>
      </c>
      <c r="R16" s="7">
        <f>IF(OR(J16="Settled - won",J16="Settled - lost"),1,0)</f>
        <v/>
      </c>
      <c r="S16" s="7">
        <f>IF(J16="Settled - won",1,0)</f>
        <v/>
      </c>
      <c r="T16" s="19">
        <f>IF(ISNUMBER(F16),F16/100,0)</f>
        <v/>
      </c>
      <c r="U16" s="10">
        <f>IF(R16=1,(T16-S16)^2,0)</f>
        <v/>
      </c>
    </row>
    <row r="17">
      <c r="A17" s="13" t="n"/>
      <c r="B17" s="14" t="n"/>
      <c r="C17" s="14" t="n"/>
      <c r="D17" s="14" t="n"/>
      <c r="E17" s="14" t="n"/>
      <c r="F17" s="15" t="n"/>
      <c r="G17" s="16" t="n"/>
      <c r="H17" s="8">
        <f>IF(OR(E17="",F17=""),"",E17*F17/100+IF(ISNUMBER(G17),G17,0))</f>
        <v/>
      </c>
      <c r="I17" s="9">
        <f>IF(F17="","",F17/100)</f>
        <v/>
      </c>
      <c r="J17" s="14" t="n"/>
      <c r="K17" s="15" t="n"/>
      <c r="L17" s="16" t="n"/>
      <c r="M17" s="17">
        <f>IF(J17="Settled - won",100,IF(J17="Settled - lost",0,IF(AND(J17="Sold",K17&lt;&gt;""),K17,"")))</f>
        <v/>
      </c>
      <c r="N17" s="8">
        <f>IF(OR(M17="",E17=""),"",E17*M17/100-IF(ISNUMBER(L17),L17,0))</f>
        <v/>
      </c>
      <c r="O17" s="8">
        <f>IF(OR(N17="",H17=""),"",N17-H17)</f>
        <v/>
      </c>
      <c r="P17" s="9">
        <f>IF(OR(O17="",H17="",H17=0),"",O17/H17)</f>
        <v/>
      </c>
      <c r="Q17" s="18">
        <f>IF(H17="","",IF(J17="","Open",J17))</f>
        <v/>
      </c>
      <c r="R17" s="7">
        <f>IF(OR(J17="Settled - won",J17="Settled - lost"),1,0)</f>
        <v/>
      </c>
      <c r="S17" s="7">
        <f>IF(J17="Settled - won",1,0)</f>
        <v/>
      </c>
      <c r="T17" s="19">
        <f>IF(ISNUMBER(F17),F17/100,0)</f>
        <v/>
      </c>
      <c r="U17" s="10">
        <f>IF(R17=1,(T17-S17)^2,0)</f>
        <v/>
      </c>
    </row>
    <row r="18">
      <c r="A18" s="13" t="n"/>
      <c r="B18" s="14" t="n"/>
      <c r="C18" s="14" t="n"/>
      <c r="D18" s="14" t="n"/>
      <c r="E18" s="14" t="n"/>
      <c r="F18" s="15" t="n"/>
      <c r="G18" s="16" t="n"/>
      <c r="H18" s="8">
        <f>IF(OR(E18="",F18=""),"",E18*F18/100+IF(ISNUMBER(G18),G18,0))</f>
        <v/>
      </c>
      <c r="I18" s="9">
        <f>IF(F18="","",F18/100)</f>
        <v/>
      </c>
      <c r="J18" s="14" t="n"/>
      <c r="K18" s="15" t="n"/>
      <c r="L18" s="16" t="n"/>
      <c r="M18" s="17">
        <f>IF(J18="Settled - won",100,IF(J18="Settled - lost",0,IF(AND(J18="Sold",K18&lt;&gt;""),K18,"")))</f>
        <v/>
      </c>
      <c r="N18" s="8">
        <f>IF(OR(M18="",E18=""),"",E18*M18/100-IF(ISNUMBER(L18),L18,0))</f>
        <v/>
      </c>
      <c r="O18" s="8">
        <f>IF(OR(N18="",H18=""),"",N18-H18)</f>
        <v/>
      </c>
      <c r="P18" s="9">
        <f>IF(OR(O18="",H18="",H18=0),"",O18/H18)</f>
        <v/>
      </c>
      <c r="Q18" s="18">
        <f>IF(H18="","",IF(J18="","Open",J18))</f>
        <v/>
      </c>
      <c r="R18" s="7">
        <f>IF(OR(J18="Settled - won",J18="Settled - lost"),1,0)</f>
        <v/>
      </c>
      <c r="S18" s="7">
        <f>IF(J18="Settled - won",1,0)</f>
        <v/>
      </c>
      <c r="T18" s="19">
        <f>IF(ISNUMBER(F18),F18/100,0)</f>
        <v/>
      </c>
      <c r="U18" s="10">
        <f>IF(R18=1,(T18-S18)^2,0)</f>
        <v/>
      </c>
    </row>
    <row r="19">
      <c r="A19" s="13" t="n"/>
      <c r="B19" s="14" t="n"/>
      <c r="C19" s="14" t="n"/>
      <c r="D19" s="14" t="n"/>
      <c r="E19" s="14" t="n"/>
      <c r="F19" s="15" t="n"/>
      <c r="G19" s="16" t="n"/>
      <c r="H19" s="8">
        <f>IF(OR(E19="",F19=""),"",E19*F19/100+IF(ISNUMBER(G19),G19,0))</f>
        <v/>
      </c>
      <c r="I19" s="9">
        <f>IF(F19="","",F19/100)</f>
        <v/>
      </c>
      <c r="J19" s="14" t="n"/>
      <c r="K19" s="15" t="n"/>
      <c r="L19" s="16" t="n"/>
      <c r="M19" s="17">
        <f>IF(J19="Settled - won",100,IF(J19="Settled - lost",0,IF(AND(J19="Sold",K19&lt;&gt;""),K19,"")))</f>
        <v/>
      </c>
      <c r="N19" s="8">
        <f>IF(OR(M19="",E19=""),"",E19*M19/100-IF(ISNUMBER(L19),L19,0))</f>
        <v/>
      </c>
      <c r="O19" s="8">
        <f>IF(OR(N19="",H19=""),"",N19-H19)</f>
        <v/>
      </c>
      <c r="P19" s="9">
        <f>IF(OR(O19="",H19="",H19=0),"",O19/H19)</f>
        <v/>
      </c>
      <c r="Q19" s="18">
        <f>IF(H19="","",IF(J19="","Open",J19))</f>
        <v/>
      </c>
      <c r="R19" s="7">
        <f>IF(OR(J19="Settled - won",J19="Settled - lost"),1,0)</f>
        <v/>
      </c>
      <c r="S19" s="7">
        <f>IF(J19="Settled - won",1,0)</f>
        <v/>
      </c>
      <c r="T19" s="19">
        <f>IF(ISNUMBER(F19),F19/100,0)</f>
        <v/>
      </c>
      <c r="U19" s="10">
        <f>IF(R19=1,(T19-S19)^2,0)</f>
        <v/>
      </c>
    </row>
    <row r="20">
      <c r="A20" s="13" t="n"/>
      <c r="B20" s="14" t="n"/>
      <c r="C20" s="14" t="n"/>
      <c r="D20" s="14" t="n"/>
      <c r="E20" s="14" t="n"/>
      <c r="F20" s="15" t="n"/>
      <c r="G20" s="16" t="n"/>
      <c r="H20" s="8">
        <f>IF(OR(E20="",F20=""),"",E20*F20/100+IF(ISNUMBER(G20),G20,0))</f>
        <v/>
      </c>
      <c r="I20" s="9">
        <f>IF(F20="","",F20/100)</f>
        <v/>
      </c>
      <c r="J20" s="14" t="n"/>
      <c r="K20" s="15" t="n"/>
      <c r="L20" s="16" t="n"/>
      <c r="M20" s="17">
        <f>IF(J20="Settled - won",100,IF(J20="Settled - lost",0,IF(AND(J20="Sold",K20&lt;&gt;""),K20,"")))</f>
        <v/>
      </c>
      <c r="N20" s="8">
        <f>IF(OR(M20="",E20=""),"",E20*M20/100-IF(ISNUMBER(L20),L20,0))</f>
        <v/>
      </c>
      <c r="O20" s="8">
        <f>IF(OR(N20="",H20=""),"",N20-H20)</f>
        <v/>
      </c>
      <c r="P20" s="9">
        <f>IF(OR(O20="",H20="",H20=0),"",O20/H20)</f>
        <v/>
      </c>
      <c r="Q20" s="18">
        <f>IF(H20="","",IF(J20="","Open",J20))</f>
        <v/>
      </c>
      <c r="R20" s="7">
        <f>IF(OR(J20="Settled - won",J20="Settled - lost"),1,0)</f>
        <v/>
      </c>
      <c r="S20" s="7">
        <f>IF(J20="Settled - won",1,0)</f>
        <v/>
      </c>
      <c r="T20" s="19">
        <f>IF(ISNUMBER(F20),F20/100,0)</f>
        <v/>
      </c>
      <c r="U20" s="10">
        <f>IF(R20=1,(T20-S20)^2,0)</f>
        <v/>
      </c>
    </row>
    <row r="21">
      <c r="A21" s="13" t="n"/>
      <c r="B21" s="14" t="n"/>
      <c r="C21" s="14" t="n"/>
      <c r="D21" s="14" t="n"/>
      <c r="E21" s="14" t="n"/>
      <c r="F21" s="15" t="n"/>
      <c r="G21" s="16" t="n"/>
      <c r="H21" s="8">
        <f>IF(OR(E21="",F21=""),"",E21*F21/100+IF(ISNUMBER(G21),G21,0))</f>
        <v/>
      </c>
      <c r="I21" s="9">
        <f>IF(F21="","",F21/100)</f>
        <v/>
      </c>
      <c r="J21" s="14" t="n"/>
      <c r="K21" s="15" t="n"/>
      <c r="L21" s="16" t="n"/>
      <c r="M21" s="17">
        <f>IF(J21="Settled - won",100,IF(J21="Settled - lost",0,IF(AND(J21="Sold",K21&lt;&gt;""),K21,"")))</f>
        <v/>
      </c>
      <c r="N21" s="8">
        <f>IF(OR(M21="",E21=""),"",E21*M21/100-IF(ISNUMBER(L21),L21,0))</f>
        <v/>
      </c>
      <c r="O21" s="8">
        <f>IF(OR(N21="",H21=""),"",N21-H21)</f>
        <v/>
      </c>
      <c r="P21" s="9">
        <f>IF(OR(O21="",H21="",H21=0),"",O21/H21)</f>
        <v/>
      </c>
      <c r="Q21" s="18">
        <f>IF(H21="","",IF(J21="","Open",J21))</f>
        <v/>
      </c>
      <c r="R21" s="7">
        <f>IF(OR(J21="Settled - won",J21="Settled - lost"),1,0)</f>
        <v/>
      </c>
      <c r="S21" s="7">
        <f>IF(J21="Settled - won",1,0)</f>
        <v/>
      </c>
      <c r="T21" s="19">
        <f>IF(ISNUMBER(F21),F21/100,0)</f>
        <v/>
      </c>
      <c r="U21" s="10">
        <f>IF(R21=1,(T21-S21)^2,0)</f>
        <v/>
      </c>
    </row>
    <row r="22">
      <c r="A22" s="13" t="n"/>
      <c r="B22" s="14" t="n"/>
      <c r="C22" s="14" t="n"/>
      <c r="D22" s="14" t="n"/>
      <c r="E22" s="14" t="n"/>
      <c r="F22" s="15" t="n"/>
      <c r="G22" s="16" t="n"/>
      <c r="H22" s="8">
        <f>IF(OR(E22="",F22=""),"",E22*F22/100+IF(ISNUMBER(G22),G22,0))</f>
        <v/>
      </c>
      <c r="I22" s="9">
        <f>IF(F22="","",F22/100)</f>
        <v/>
      </c>
      <c r="J22" s="14" t="n"/>
      <c r="K22" s="15" t="n"/>
      <c r="L22" s="16" t="n"/>
      <c r="M22" s="17">
        <f>IF(J22="Settled - won",100,IF(J22="Settled - lost",0,IF(AND(J22="Sold",K22&lt;&gt;""),K22,"")))</f>
        <v/>
      </c>
      <c r="N22" s="8">
        <f>IF(OR(M22="",E22=""),"",E22*M22/100-IF(ISNUMBER(L22),L22,0))</f>
        <v/>
      </c>
      <c r="O22" s="8">
        <f>IF(OR(N22="",H22=""),"",N22-H22)</f>
        <v/>
      </c>
      <c r="P22" s="9">
        <f>IF(OR(O22="",H22="",H22=0),"",O22/H22)</f>
        <v/>
      </c>
      <c r="Q22" s="18">
        <f>IF(H22="","",IF(J22="","Open",J22))</f>
        <v/>
      </c>
      <c r="R22" s="7">
        <f>IF(OR(J22="Settled - won",J22="Settled - lost"),1,0)</f>
        <v/>
      </c>
      <c r="S22" s="7">
        <f>IF(J22="Settled - won",1,0)</f>
        <v/>
      </c>
      <c r="T22" s="19">
        <f>IF(ISNUMBER(F22),F22/100,0)</f>
        <v/>
      </c>
      <c r="U22" s="10">
        <f>IF(R22=1,(T22-S22)^2,0)</f>
        <v/>
      </c>
    </row>
    <row r="23">
      <c r="A23" s="13" t="n"/>
      <c r="B23" s="14" t="n"/>
      <c r="C23" s="14" t="n"/>
      <c r="D23" s="14" t="n"/>
      <c r="E23" s="14" t="n"/>
      <c r="F23" s="15" t="n"/>
      <c r="G23" s="16" t="n"/>
      <c r="H23" s="8">
        <f>IF(OR(E23="",F23=""),"",E23*F23/100+IF(ISNUMBER(G23),G23,0))</f>
        <v/>
      </c>
      <c r="I23" s="9">
        <f>IF(F23="","",F23/100)</f>
        <v/>
      </c>
      <c r="J23" s="14" t="n"/>
      <c r="K23" s="15" t="n"/>
      <c r="L23" s="16" t="n"/>
      <c r="M23" s="17">
        <f>IF(J23="Settled - won",100,IF(J23="Settled - lost",0,IF(AND(J23="Sold",K23&lt;&gt;""),K23,"")))</f>
        <v/>
      </c>
      <c r="N23" s="8">
        <f>IF(OR(M23="",E23=""),"",E23*M23/100-IF(ISNUMBER(L23),L23,0))</f>
        <v/>
      </c>
      <c r="O23" s="8">
        <f>IF(OR(N23="",H23=""),"",N23-H23)</f>
        <v/>
      </c>
      <c r="P23" s="9">
        <f>IF(OR(O23="",H23="",H23=0),"",O23/H23)</f>
        <v/>
      </c>
      <c r="Q23" s="18">
        <f>IF(H23="","",IF(J23="","Open",J23))</f>
        <v/>
      </c>
      <c r="R23" s="7">
        <f>IF(OR(J23="Settled - won",J23="Settled - lost"),1,0)</f>
        <v/>
      </c>
      <c r="S23" s="7">
        <f>IF(J23="Settled - won",1,0)</f>
        <v/>
      </c>
      <c r="T23" s="19">
        <f>IF(ISNUMBER(F23),F23/100,0)</f>
        <v/>
      </c>
      <c r="U23" s="10">
        <f>IF(R23=1,(T23-S23)^2,0)</f>
        <v/>
      </c>
    </row>
    <row r="24">
      <c r="A24" s="13" t="n"/>
      <c r="B24" s="14" t="n"/>
      <c r="C24" s="14" t="n"/>
      <c r="D24" s="14" t="n"/>
      <c r="E24" s="14" t="n"/>
      <c r="F24" s="15" t="n"/>
      <c r="G24" s="16" t="n"/>
      <c r="H24" s="8">
        <f>IF(OR(E24="",F24=""),"",E24*F24/100+IF(ISNUMBER(G24),G24,0))</f>
        <v/>
      </c>
      <c r="I24" s="9">
        <f>IF(F24="","",F24/100)</f>
        <v/>
      </c>
      <c r="J24" s="14" t="n"/>
      <c r="K24" s="15" t="n"/>
      <c r="L24" s="16" t="n"/>
      <c r="M24" s="17">
        <f>IF(J24="Settled - won",100,IF(J24="Settled - lost",0,IF(AND(J24="Sold",K24&lt;&gt;""),K24,"")))</f>
        <v/>
      </c>
      <c r="N24" s="8">
        <f>IF(OR(M24="",E24=""),"",E24*M24/100-IF(ISNUMBER(L24),L24,0))</f>
        <v/>
      </c>
      <c r="O24" s="8">
        <f>IF(OR(N24="",H24=""),"",N24-H24)</f>
        <v/>
      </c>
      <c r="P24" s="9">
        <f>IF(OR(O24="",H24="",H24=0),"",O24/H24)</f>
        <v/>
      </c>
      <c r="Q24" s="18">
        <f>IF(H24="","",IF(J24="","Open",J24))</f>
        <v/>
      </c>
      <c r="R24" s="7">
        <f>IF(OR(J24="Settled - won",J24="Settled - lost"),1,0)</f>
        <v/>
      </c>
      <c r="S24" s="7">
        <f>IF(J24="Settled - won",1,0)</f>
        <v/>
      </c>
      <c r="T24" s="19">
        <f>IF(ISNUMBER(F24),F24/100,0)</f>
        <v/>
      </c>
      <c r="U24" s="10">
        <f>IF(R24=1,(T24-S24)^2,0)</f>
        <v/>
      </c>
    </row>
    <row r="25">
      <c r="A25" s="13" t="n"/>
      <c r="B25" s="14" t="n"/>
      <c r="C25" s="14" t="n"/>
      <c r="D25" s="14" t="n"/>
      <c r="E25" s="14" t="n"/>
      <c r="F25" s="15" t="n"/>
      <c r="G25" s="16" t="n"/>
      <c r="H25" s="8">
        <f>IF(OR(E25="",F25=""),"",E25*F25/100+IF(ISNUMBER(G25),G25,0))</f>
        <v/>
      </c>
      <c r="I25" s="9">
        <f>IF(F25="","",F25/100)</f>
        <v/>
      </c>
      <c r="J25" s="14" t="n"/>
      <c r="K25" s="15" t="n"/>
      <c r="L25" s="16" t="n"/>
      <c r="M25" s="17">
        <f>IF(J25="Settled - won",100,IF(J25="Settled - lost",0,IF(AND(J25="Sold",K25&lt;&gt;""),K25,"")))</f>
        <v/>
      </c>
      <c r="N25" s="8">
        <f>IF(OR(M25="",E25=""),"",E25*M25/100-IF(ISNUMBER(L25),L25,0))</f>
        <v/>
      </c>
      <c r="O25" s="8">
        <f>IF(OR(N25="",H25=""),"",N25-H25)</f>
        <v/>
      </c>
      <c r="P25" s="9">
        <f>IF(OR(O25="",H25="",H25=0),"",O25/H25)</f>
        <v/>
      </c>
      <c r="Q25" s="18">
        <f>IF(H25="","",IF(J25="","Open",J25))</f>
        <v/>
      </c>
      <c r="R25" s="7">
        <f>IF(OR(J25="Settled - won",J25="Settled - lost"),1,0)</f>
        <v/>
      </c>
      <c r="S25" s="7">
        <f>IF(J25="Settled - won",1,0)</f>
        <v/>
      </c>
      <c r="T25" s="19">
        <f>IF(ISNUMBER(F25),F25/100,0)</f>
        <v/>
      </c>
      <c r="U25" s="10">
        <f>IF(R25=1,(T25-S25)^2,0)</f>
        <v/>
      </c>
    </row>
    <row r="26">
      <c r="A26" s="13" t="n"/>
      <c r="B26" s="14" t="n"/>
      <c r="C26" s="14" t="n"/>
      <c r="D26" s="14" t="n"/>
      <c r="E26" s="14" t="n"/>
      <c r="F26" s="15" t="n"/>
      <c r="G26" s="16" t="n"/>
      <c r="H26" s="8">
        <f>IF(OR(E26="",F26=""),"",E26*F26/100+IF(ISNUMBER(G26),G26,0))</f>
        <v/>
      </c>
      <c r="I26" s="9">
        <f>IF(F26="","",F26/100)</f>
        <v/>
      </c>
      <c r="J26" s="14" t="n"/>
      <c r="K26" s="15" t="n"/>
      <c r="L26" s="16" t="n"/>
      <c r="M26" s="17">
        <f>IF(J26="Settled - won",100,IF(J26="Settled - lost",0,IF(AND(J26="Sold",K26&lt;&gt;""),K26,"")))</f>
        <v/>
      </c>
      <c r="N26" s="8">
        <f>IF(OR(M26="",E26=""),"",E26*M26/100-IF(ISNUMBER(L26),L26,0))</f>
        <v/>
      </c>
      <c r="O26" s="8">
        <f>IF(OR(N26="",H26=""),"",N26-H26)</f>
        <v/>
      </c>
      <c r="P26" s="9">
        <f>IF(OR(O26="",H26="",H26=0),"",O26/H26)</f>
        <v/>
      </c>
      <c r="Q26" s="18">
        <f>IF(H26="","",IF(J26="","Open",J26))</f>
        <v/>
      </c>
      <c r="R26" s="7">
        <f>IF(OR(J26="Settled - won",J26="Settled - lost"),1,0)</f>
        <v/>
      </c>
      <c r="S26" s="7">
        <f>IF(J26="Settled - won",1,0)</f>
        <v/>
      </c>
      <c r="T26" s="19">
        <f>IF(ISNUMBER(F26),F26/100,0)</f>
        <v/>
      </c>
      <c r="U26" s="10">
        <f>IF(R26=1,(T26-S26)^2,0)</f>
        <v/>
      </c>
    </row>
    <row r="27">
      <c r="A27" s="13" t="n"/>
      <c r="B27" s="14" t="n"/>
      <c r="C27" s="14" t="n"/>
      <c r="D27" s="14" t="n"/>
      <c r="E27" s="14" t="n"/>
      <c r="F27" s="15" t="n"/>
      <c r="G27" s="16" t="n"/>
      <c r="H27" s="8">
        <f>IF(OR(E27="",F27=""),"",E27*F27/100+IF(ISNUMBER(G27),G27,0))</f>
        <v/>
      </c>
      <c r="I27" s="9">
        <f>IF(F27="","",F27/100)</f>
        <v/>
      </c>
      <c r="J27" s="14" t="n"/>
      <c r="K27" s="15" t="n"/>
      <c r="L27" s="16" t="n"/>
      <c r="M27" s="17">
        <f>IF(J27="Settled - won",100,IF(J27="Settled - lost",0,IF(AND(J27="Sold",K27&lt;&gt;""),K27,"")))</f>
        <v/>
      </c>
      <c r="N27" s="8">
        <f>IF(OR(M27="",E27=""),"",E27*M27/100-IF(ISNUMBER(L27),L27,0))</f>
        <v/>
      </c>
      <c r="O27" s="8">
        <f>IF(OR(N27="",H27=""),"",N27-H27)</f>
        <v/>
      </c>
      <c r="P27" s="9">
        <f>IF(OR(O27="",H27="",H27=0),"",O27/H27)</f>
        <v/>
      </c>
      <c r="Q27" s="18">
        <f>IF(H27="","",IF(J27="","Open",J27))</f>
        <v/>
      </c>
      <c r="R27" s="7">
        <f>IF(OR(J27="Settled - won",J27="Settled - lost"),1,0)</f>
        <v/>
      </c>
      <c r="S27" s="7">
        <f>IF(J27="Settled - won",1,0)</f>
        <v/>
      </c>
      <c r="T27" s="19">
        <f>IF(ISNUMBER(F27),F27/100,0)</f>
        <v/>
      </c>
      <c r="U27" s="10">
        <f>IF(R27=1,(T27-S27)^2,0)</f>
        <v/>
      </c>
    </row>
    <row r="28">
      <c r="A28" s="13" t="n"/>
      <c r="B28" s="14" t="n"/>
      <c r="C28" s="14" t="n"/>
      <c r="D28" s="14" t="n"/>
      <c r="E28" s="14" t="n"/>
      <c r="F28" s="15" t="n"/>
      <c r="G28" s="16" t="n"/>
      <c r="H28" s="8">
        <f>IF(OR(E28="",F28=""),"",E28*F28/100+IF(ISNUMBER(G28),G28,0))</f>
        <v/>
      </c>
      <c r="I28" s="9">
        <f>IF(F28="","",F28/100)</f>
        <v/>
      </c>
      <c r="J28" s="14" t="n"/>
      <c r="K28" s="15" t="n"/>
      <c r="L28" s="16" t="n"/>
      <c r="M28" s="17">
        <f>IF(J28="Settled - won",100,IF(J28="Settled - lost",0,IF(AND(J28="Sold",K28&lt;&gt;""),K28,"")))</f>
        <v/>
      </c>
      <c r="N28" s="8">
        <f>IF(OR(M28="",E28=""),"",E28*M28/100-IF(ISNUMBER(L28),L28,0))</f>
        <v/>
      </c>
      <c r="O28" s="8">
        <f>IF(OR(N28="",H28=""),"",N28-H28)</f>
        <v/>
      </c>
      <c r="P28" s="9">
        <f>IF(OR(O28="",H28="",H28=0),"",O28/H28)</f>
        <v/>
      </c>
      <c r="Q28" s="18">
        <f>IF(H28="","",IF(J28="","Open",J28))</f>
        <v/>
      </c>
      <c r="R28" s="7">
        <f>IF(OR(J28="Settled - won",J28="Settled - lost"),1,0)</f>
        <v/>
      </c>
      <c r="S28" s="7">
        <f>IF(J28="Settled - won",1,0)</f>
        <v/>
      </c>
      <c r="T28" s="19">
        <f>IF(ISNUMBER(F28),F28/100,0)</f>
        <v/>
      </c>
      <c r="U28" s="10">
        <f>IF(R28=1,(T28-S28)^2,0)</f>
        <v/>
      </c>
    </row>
    <row r="29">
      <c r="A29" s="13" t="n"/>
      <c r="B29" s="14" t="n"/>
      <c r="C29" s="14" t="n"/>
      <c r="D29" s="14" t="n"/>
      <c r="E29" s="14" t="n"/>
      <c r="F29" s="15" t="n"/>
      <c r="G29" s="16" t="n"/>
      <c r="H29" s="8">
        <f>IF(OR(E29="",F29=""),"",E29*F29/100+IF(ISNUMBER(G29),G29,0))</f>
        <v/>
      </c>
      <c r="I29" s="9">
        <f>IF(F29="","",F29/100)</f>
        <v/>
      </c>
      <c r="J29" s="14" t="n"/>
      <c r="K29" s="15" t="n"/>
      <c r="L29" s="16" t="n"/>
      <c r="M29" s="17">
        <f>IF(J29="Settled - won",100,IF(J29="Settled - lost",0,IF(AND(J29="Sold",K29&lt;&gt;""),K29,"")))</f>
        <v/>
      </c>
      <c r="N29" s="8">
        <f>IF(OR(M29="",E29=""),"",E29*M29/100-IF(ISNUMBER(L29),L29,0))</f>
        <v/>
      </c>
      <c r="O29" s="8">
        <f>IF(OR(N29="",H29=""),"",N29-H29)</f>
        <v/>
      </c>
      <c r="P29" s="9">
        <f>IF(OR(O29="",H29="",H29=0),"",O29/H29)</f>
        <v/>
      </c>
      <c r="Q29" s="18">
        <f>IF(H29="","",IF(J29="","Open",J29))</f>
        <v/>
      </c>
      <c r="R29" s="7">
        <f>IF(OR(J29="Settled - won",J29="Settled - lost"),1,0)</f>
        <v/>
      </c>
      <c r="S29" s="7">
        <f>IF(J29="Settled - won",1,0)</f>
        <v/>
      </c>
      <c r="T29" s="19">
        <f>IF(ISNUMBER(F29),F29/100,0)</f>
        <v/>
      </c>
      <c r="U29" s="10">
        <f>IF(R29=1,(T29-S29)^2,0)</f>
        <v/>
      </c>
    </row>
    <row r="30">
      <c r="A30" s="13" t="n"/>
      <c r="B30" s="14" t="n"/>
      <c r="C30" s="14" t="n"/>
      <c r="D30" s="14" t="n"/>
      <c r="E30" s="14" t="n"/>
      <c r="F30" s="15" t="n"/>
      <c r="G30" s="16" t="n"/>
      <c r="H30" s="8">
        <f>IF(OR(E30="",F30=""),"",E30*F30/100+IF(ISNUMBER(G30),G30,0))</f>
        <v/>
      </c>
      <c r="I30" s="9">
        <f>IF(F30="","",F30/100)</f>
        <v/>
      </c>
      <c r="J30" s="14" t="n"/>
      <c r="K30" s="15" t="n"/>
      <c r="L30" s="16" t="n"/>
      <c r="M30" s="17">
        <f>IF(J30="Settled - won",100,IF(J30="Settled - lost",0,IF(AND(J30="Sold",K30&lt;&gt;""),K30,"")))</f>
        <v/>
      </c>
      <c r="N30" s="8">
        <f>IF(OR(M30="",E30=""),"",E30*M30/100-IF(ISNUMBER(L30),L30,0))</f>
        <v/>
      </c>
      <c r="O30" s="8">
        <f>IF(OR(N30="",H30=""),"",N30-H30)</f>
        <v/>
      </c>
      <c r="P30" s="9">
        <f>IF(OR(O30="",H30="",H30=0),"",O30/H30)</f>
        <v/>
      </c>
      <c r="Q30" s="18">
        <f>IF(H30="","",IF(J30="","Open",J30))</f>
        <v/>
      </c>
      <c r="R30" s="7">
        <f>IF(OR(J30="Settled - won",J30="Settled - lost"),1,0)</f>
        <v/>
      </c>
      <c r="S30" s="7">
        <f>IF(J30="Settled - won",1,0)</f>
        <v/>
      </c>
      <c r="T30" s="19">
        <f>IF(ISNUMBER(F30),F30/100,0)</f>
        <v/>
      </c>
      <c r="U30" s="10">
        <f>IF(R30=1,(T30-S30)^2,0)</f>
        <v/>
      </c>
    </row>
    <row r="31">
      <c r="A31" s="13" t="n"/>
      <c r="B31" s="14" t="n"/>
      <c r="C31" s="14" t="n"/>
      <c r="D31" s="14" t="n"/>
      <c r="E31" s="14" t="n"/>
      <c r="F31" s="15" t="n"/>
      <c r="G31" s="16" t="n"/>
      <c r="H31" s="8">
        <f>IF(OR(E31="",F31=""),"",E31*F31/100+IF(ISNUMBER(G31),G31,0))</f>
        <v/>
      </c>
      <c r="I31" s="9">
        <f>IF(F31="","",F31/100)</f>
        <v/>
      </c>
      <c r="J31" s="14" t="n"/>
      <c r="K31" s="15" t="n"/>
      <c r="L31" s="16" t="n"/>
      <c r="M31" s="17">
        <f>IF(J31="Settled - won",100,IF(J31="Settled - lost",0,IF(AND(J31="Sold",K31&lt;&gt;""),K31,"")))</f>
        <v/>
      </c>
      <c r="N31" s="8">
        <f>IF(OR(M31="",E31=""),"",E31*M31/100-IF(ISNUMBER(L31),L31,0))</f>
        <v/>
      </c>
      <c r="O31" s="8">
        <f>IF(OR(N31="",H31=""),"",N31-H31)</f>
        <v/>
      </c>
      <c r="P31" s="9">
        <f>IF(OR(O31="",H31="",H31=0),"",O31/H31)</f>
        <v/>
      </c>
      <c r="Q31" s="18">
        <f>IF(H31="","",IF(J31="","Open",J31))</f>
        <v/>
      </c>
      <c r="R31" s="7">
        <f>IF(OR(J31="Settled - won",J31="Settled - lost"),1,0)</f>
        <v/>
      </c>
      <c r="S31" s="7">
        <f>IF(J31="Settled - won",1,0)</f>
        <v/>
      </c>
      <c r="T31" s="19">
        <f>IF(ISNUMBER(F31),F31/100,0)</f>
        <v/>
      </c>
      <c r="U31" s="10">
        <f>IF(R31=1,(T31-S31)^2,0)</f>
        <v/>
      </c>
    </row>
    <row r="32">
      <c r="A32" s="13" t="n"/>
      <c r="B32" s="14" t="n"/>
      <c r="C32" s="14" t="n"/>
      <c r="D32" s="14" t="n"/>
      <c r="E32" s="14" t="n"/>
      <c r="F32" s="15" t="n"/>
      <c r="G32" s="16" t="n"/>
      <c r="H32" s="8">
        <f>IF(OR(E32="",F32=""),"",E32*F32/100+IF(ISNUMBER(G32),G32,0))</f>
        <v/>
      </c>
      <c r="I32" s="9">
        <f>IF(F32="","",F32/100)</f>
        <v/>
      </c>
      <c r="J32" s="14" t="n"/>
      <c r="K32" s="15" t="n"/>
      <c r="L32" s="16" t="n"/>
      <c r="M32" s="17">
        <f>IF(J32="Settled - won",100,IF(J32="Settled - lost",0,IF(AND(J32="Sold",K32&lt;&gt;""),K32,"")))</f>
        <v/>
      </c>
      <c r="N32" s="8">
        <f>IF(OR(M32="",E32=""),"",E32*M32/100-IF(ISNUMBER(L32),L32,0))</f>
        <v/>
      </c>
      <c r="O32" s="8">
        <f>IF(OR(N32="",H32=""),"",N32-H32)</f>
        <v/>
      </c>
      <c r="P32" s="9">
        <f>IF(OR(O32="",H32="",H32=0),"",O32/H32)</f>
        <v/>
      </c>
      <c r="Q32" s="18">
        <f>IF(H32="","",IF(J32="","Open",J32))</f>
        <v/>
      </c>
      <c r="R32" s="7">
        <f>IF(OR(J32="Settled - won",J32="Settled - lost"),1,0)</f>
        <v/>
      </c>
      <c r="S32" s="7">
        <f>IF(J32="Settled - won",1,0)</f>
        <v/>
      </c>
      <c r="T32" s="19">
        <f>IF(ISNUMBER(F32),F32/100,0)</f>
        <v/>
      </c>
      <c r="U32" s="10">
        <f>IF(R32=1,(T32-S32)^2,0)</f>
        <v/>
      </c>
    </row>
    <row r="33">
      <c r="A33" s="13" t="n"/>
      <c r="B33" s="14" t="n"/>
      <c r="C33" s="14" t="n"/>
      <c r="D33" s="14" t="n"/>
      <c r="E33" s="14" t="n"/>
      <c r="F33" s="15" t="n"/>
      <c r="G33" s="16" t="n"/>
      <c r="H33" s="8">
        <f>IF(OR(E33="",F33=""),"",E33*F33/100+IF(ISNUMBER(G33),G33,0))</f>
        <v/>
      </c>
      <c r="I33" s="9">
        <f>IF(F33="","",F33/100)</f>
        <v/>
      </c>
      <c r="J33" s="14" t="n"/>
      <c r="K33" s="15" t="n"/>
      <c r="L33" s="16" t="n"/>
      <c r="M33" s="17">
        <f>IF(J33="Settled - won",100,IF(J33="Settled - lost",0,IF(AND(J33="Sold",K33&lt;&gt;""),K33,"")))</f>
        <v/>
      </c>
      <c r="N33" s="8">
        <f>IF(OR(M33="",E33=""),"",E33*M33/100-IF(ISNUMBER(L33),L33,0))</f>
        <v/>
      </c>
      <c r="O33" s="8">
        <f>IF(OR(N33="",H33=""),"",N33-H33)</f>
        <v/>
      </c>
      <c r="P33" s="9">
        <f>IF(OR(O33="",H33="",H33=0),"",O33/H33)</f>
        <v/>
      </c>
      <c r="Q33" s="18">
        <f>IF(H33="","",IF(J33="","Open",J33))</f>
        <v/>
      </c>
      <c r="R33" s="7">
        <f>IF(OR(J33="Settled - won",J33="Settled - lost"),1,0)</f>
        <v/>
      </c>
      <c r="S33" s="7">
        <f>IF(J33="Settled - won",1,0)</f>
        <v/>
      </c>
      <c r="T33" s="19">
        <f>IF(ISNUMBER(F33),F33/100,0)</f>
        <v/>
      </c>
      <c r="U33" s="10">
        <f>IF(R33=1,(T33-S33)^2,0)</f>
        <v/>
      </c>
    </row>
    <row r="34">
      <c r="A34" s="13" t="n"/>
      <c r="B34" s="14" t="n"/>
      <c r="C34" s="14" t="n"/>
      <c r="D34" s="14" t="n"/>
      <c r="E34" s="14" t="n"/>
      <c r="F34" s="15" t="n"/>
      <c r="G34" s="16" t="n"/>
      <c r="H34" s="8">
        <f>IF(OR(E34="",F34=""),"",E34*F34/100+IF(ISNUMBER(G34),G34,0))</f>
        <v/>
      </c>
      <c r="I34" s="9">
        <f>IF(F34="","",F34/100)</f>
        <v/>
      </c>
      <c r="J34" s="14" t="n"/>
      <c r="K34" s="15" t="n"/>
      <c r="L34" s="16" t="n"/>
      <c r="M34" s="17">
        <f>IF(J34="Settled - won",100,IF(J34="Settled - lost",0,IF(AND(J34="Sold",K34&lt;&gt;""),K34,"")))</f>
        <v/>
      </c>
      <c r="N34" s="8">
        <f>IF(OR(M34="",E34=""),"",E34*M34/100-IF(ISNUMBER(L34),L34,0))</f>
        <v/>
      </c>
      <c r="O34" s="8">
        <f>IF(OR(N34="",H34=""),"",N34-H34)</f>
        <v/>
      </c>
      <c r="P34" s="9">
        <f>IF(OR(O34="",H34="",H34=0),"",O34/H34)</f>
        <v/>
      </c>
      <c r="Q34" s="18">
        <f>IF(H34="","",IF(J34="","Open",J34))</f>
        <v/>
      </c>
      <c r="R34" s="7">
        <f>IF(OR(J34="Settled - won",J34="Settled - lost"),1,0)</f>
        <v/>
      </c>
      <c r="S34" s="7">
        <f>IF(J34="Settled - won",1,0)</f>
        <v/>
      </c>
      <c r="T34" s="19">
        <f>IF(ISNUMBER(F34),F34/100,0)</f>
        <v/>
      </c>
      <c r="U34" s="10">
        <f>IF(R34=1,(T34-S34)^2,0)</f>
        <v/>
      </c>
    </row>
    <row r="35">
      <c r="A35" s="13" t="n"/>
      <c r="B35" s="14" t="n"/>
      <c r="C35" s="14" t="n"/>
      <c r="D35" s="14" t="n"/>
      <c r="E35" s="14" t="n"/>
      <c r="F35" s="15" t="n"/>
      <c r="G35" s="16" t="n"/>
      <c r="H35" s="8">
        <f>IF(OR(E35="",F35=""),"",E35*F35/100+IF(ISNUMBER(G35),G35,0))</f>
        <v/>
      </c>
      <c r="I35" s="9">
        <f>IF(F35="","",F35/100)</f>
        <v/>
      </c>
      <c r="J35" s="14" t="n"/>
      <c r="K35" s="15" t="n"/>
      <c r="L35" s="16" t="n"/>
      <c r="M35" s="17">
        <f>IF(J35="Settled - won",100,IF(J35="Settled - lost",0,IF(AND(J35="Sold",K35&lt;&gt;""),K35,"")))</f>
        <v/>
      </c>
      <c r="N35" s="8">
        <f>IF(OR(M35="",E35=""),"",E35*M35/100-IF(ISNUMBER(L35),L35,0))</f>
        <v/>
      </c>
      <c r="O35" s="8">
        <f>IF(OR(N35="",H35=""),"",N35-H35)</f>
        <v/>
      </c>
      <c r="P35" s="9">
        <f>IF(OR(O35="",H35="",H35=0),"",O35/H35)</f>
        <v/>
      </c>
      <c r="Q35" s="18">
        <f>IF(H35="","",IF(J35="","Open",J35))</f>
        <v/>
      </c>
      <c r="R35" s="7">
        <f>IF(OR(J35="Settled - won",J35="Settled - lost"),1,0)</f>
        <v/>
      </c>
      <c r="S35" s="7">
        <f>IF(J35="Settled - won",1,0)</f>
        <v/>
      </c>
      <c r="T35" s="19">
        <f>IF(ISNUMBER(F35),F35/100,0)</f>
        <v/>
      </c>
      <c r="U35" s="10">
        <f>IF(R35=1,(T35-S35)^2,0)</f>
        <v/>
      </c>
    </row>
    <row r="36">
      <c r="A36" s="13" t="n"/>
      <c r="B36" s="14" t="n"/>
      <c r="C36" s="14" t="n"/>
      <c r="D36" s="14" t="n"/>
      <c r="E36" s="14" t="n"/>
      <c r="F36" s="15" t="n"/>
      <c r="G36" s="16" t="n"/>
      <c r="H36" s="8">
        <f>IF(OR(E36="",F36=""),"",E36*F36/100+IF(ISNUMBER(G36),G36,0))</f>
        <v/>
      </c>
      <c r="I36" s="9">
        <f>IF(F36="","",F36/100)</f>
        <v/>
      </c>
      <c r="J36" s="14" t="n"/>
      <c r="K36" s="15" t="n"/>
      <c r="L36" s="16" t="n"/>
      <c r="M36" s="17">
        <f>IF(J36="Settled - won",100,IF(J36="Settled - lost",0,IF(AND(J36="Sold",K36&lt;&gt;""),K36,"")))</f>
        <v/>
      </c>
      <c r="N36" s="8">
        <f>IF(OR(M36="",E36=""),"",E36*M36/100-IF(ISNUMBER(L36),L36,0))</f>
        <v/>
      </c>
      <c r="O36" s="8">
        <f>IF(OR(N36="",H36=""),"",N36-H36)</f>
        <v/>
      </c>
      <c r="P36" s="9">
        <f>IF(OR(O36="",H36="",H36=0),"",O36/H36)</f>
        <v/>
      </c>
      <c r="Q36" s="18">
        <f>IF(H36="","",IF(J36="","Open",J36))</f>
        <v/>
      </c>
      <c r="R36" s="7">
        <f>IF(OR(J36="Settled - won",J36="Settled - lost"),1,0)</f>
        <v/>
      </c>
      <c r="S36" s="7">
        <f>IF(J36="Settled - won",1,0)</f>
        <v/>
      </c>
      <c r="T36" s="19">
        <f>IF(ISNUMBER(F36),F36/100,0)</f>
        <v/>
      </c>
      <c r="U36" s="10">
        <f>IF(R36=1,(T36-S36)^2,0)</f>
        <v/>
      </c>
    </row>
    <row r="37">
      <c r="A37" s="13" t="n"/>
      <c r="B37" s="14" t="n"/>
      <c r="C37" s="14" t="n"/>
      <c r="D37" s="14" t="n"/>
      <c r="E37" s="14" t="n"/>
      <c r="F37" s="15" t="n"/>
      <c r="G37" s="16" t="n"/>
      <c r="H37" s="8">
        <f>IF(OR(E37="",F37=""),"",E37*F37/100+IF(ISNUMBER(G37),G37,0))</f>
        <v/>
      </c>
      <c r="I37" s="9">
        <f>IF(F37="","",F37/100)</f>
        <v/>
      </c>
      <c r="J37" s="14" t="n"/>
      <c r="K37" s="15" t="n"/>
      <c r="L37" s="16" t="n"/>
      <c r="M37" s="17">
        <f>IF(J37="Settled - won",100,IF(J37="Settled - lost",0,IF(AND(J37="Sold",K37&lt;&gt;""),K37,"")))</f>
        <v/>
      </c>
      <c r="N37" s="8">
        <f>IF(OR(M37="",E37=""),"",E37*M37/100-IF(ISNUMBER(L37),L37,0))</f>
        <v/>
      </c>
      <c r="O37" s="8">
        <f>IF(OR(N37="",H37=""),"",N37-H37)</f>
        <v/>
      </c>
      <c r="P37" s="9">
        <f>IF(OR(O37="",H37="",H37=0),"",O37/H37)</f>
        <v/>
      </c>
      <c r="Q37" s="18">
        <f>IF(H37="","",IF(J37="","Open",J37))</f>
        <v/>
      </c>
      <c r="R37" s="7">
        <f>IF(OR(J37="Settled - won",J37="Settled - lost"),1,0)</f>
        <v/>
      </c>
      <c r="S37" s="7">
        <f>IF(J37="Settled - won",1,0)</f>
        <v/>
      </c>
      <c r="T37" s="19">
        <f>IF(ISNUMBER(F37),F37/100,0)</f>
        <v/>
      </c>
      <c r="U37" s="10">
        <f>IF(R37=1,(T37-S37)^2,0)</f>
        <v/>
      </c>
    </row>
    <row r="38">
      <c r="A38" s="13" t="n"/>
      <c r="B38" s="14" t="n"/>
      <c r="C38" s="14" t="n"/>
      <c r="D38" s="14" t="n"/>
      <c r="E38" s="14" t="n"/>
      <c r="F38" s="15" t="n"/>
      <c r="G38" s="16" t="n"/>
      <c r="H38" s="8">
        <f>IF(OR(E38="",F38=""),"",E38*F38/100+IF(ISNUMBER(G38),G38,0))</f>
        <v/>
      </c>
      <c r="I38" s="9">
        <f>IF(F38="","",F38/100)</f>
        <v/>
      </c>
      <c r="J38" s="14" t="n"/>
      <c r="K38" s="15" t="n"/>
      <c r="L38" s="16" t="n"/>
      <c r="M38" s="17">
        <f>IF(J38="Settled - won",100,IF(J38="Settled - lost",0,IF(AND(J38="Sold",K38&lt;&gt;""),K38,"")))</f>
        <v/>
      </c>
      <c r="N38" s="8">
        <f>IF(OR(M38="",E38=""),"",E38*M38/100-IF(ISNUMBER(L38),L38,0))</f>
        <v/>
      </c>
      <c r="O38" s="8">
        <f>IF(OR(N38="",H38=""),"",N38-H38)</f>
        <v/>
      </c>
      <c r="P38" s="9">
        <f>IF(OR(O38="",H38="",H38=0),"",O38/H38)</f>
        <v/>
      </c>
      <c r="Q38" s="18">
        <f>IF(H38="","",IF(J38="","Open",J38))</f>
        <v/>
      </c>
      <c r="R38" s="7">
        <f>IF(OR(J38="Settled - won",J38="Settled - lost"),1,0)</f>
        <v/>
      </c>
      <c r="S38" s="7">
        <f>IF(J38="Settled - won",1,0)</f>
        <v/>
      </c>
      <c r="T38" s="19">
        <f>IF(ISNUMBER(F38),F38/100,0)</f>
        <v/>
      </c>
      <c r="U38" s="10">
        <f>IF(R38=1,(T38-S38)^2,0)</f>
        <v/>
      </c>
    </row>
    <row r="39">
      <c r="A39" s="13" t="n"/>
      <c r="B39" s="14" t="n"/>
      <c r="C39" s="14" t="n"/>
      <c r="D39" s="14" t="n"/>
      <c r="E39" s="14" t="n"/>
      <c r="F39" s="15" t="n"/>
      <c r="G39" s="16" t="n"/>
      <c r="H39" s="8">
        <f>IF(OR(E39="",F39=""),"",E39*F39/100+IF(ISNUMBER(G39),G39,0))</f>
        <v/>
      </c>
      <c r="I39" s="9">
        <f>IF(F39="","",F39/100)</f>
        <v/>
      </c>
      <c r="J39" s="14" t="n"/>
      <c r="K39" s="15" t="n"/>
      <c r="L39" s="16" t="n"/>
      <c r="M39" s="17">
        <f>IF(J39="Settled - won",100,IF(J39="Settled - lost",0,IF(AND(J39="Sold",K39&lt;&gt;""),K39,"")))</f>
        <v/>
      </c>
      <c r="N39" s="8">
        <f>IF(OR(M39="",E39=""),"",E39*M39/100-IF(ISNUMBER(L39),L39,0))</f>
        <v/>
      </c>
      <c r="O39" s="8">
        <f>IF(OR(N39="",H39=""),"",N39-H39)</f>
        <v/>
      </c>
      <c r="P39" s="9">
        <f>IF(OR(O39="",H39="",H39=0),"",O39/H39)</f>
        <v/>
      </c>
      <c r="Q39" s="18">
        <f>IF(H39="","",IF(J39="","Open",J39))</f>
        <v/>
      </c>
      <c r="R39" s="7">
        <f>IF(OR(J39="Settled - won",J39="Settled - lost"),1,0)</f>
        <v/>
      </c>
      <c r="S39" s="7">
        <f>IF(J39="Settled - won",1,0)</f>
        <v/>
      </c>
      <c r="T39" s="19">
        <f>IF(ISNUMBER(F39),F39/100,0)</f>
        <v/>
      </c>
      <c r="U39" s="10">
        <f>IF(R39=1,(T39-S39)^2,0)</f>
        <v/>
      </c>
    </row>
    <row r="40">
      <c r="A40" s="13" t="n"/>
      <c r="B40" s="14" t="n"/>
      <c r="C40" s="14" t="n"/>
      <c r="D40" s="14" t="n"/>
      <c r="E40" s="14" t="n"/>
      <c r="F40" s="15" t="n"/>
      <c r="G40" s="16" t="n"/>
      <c r="H40" s="8">
        <f>IF(OR(E40="",F40=""),"",E40*F40/100+IF(ISNUMBER(G40),G40,0))</f>
        <v/>
      </c>
      <c r="I40" s="9">
        <f>IF(F40="","",F40/100)</f>
        <v/>
      </c>
      <c r="J40" s="14" t="n"/>
      <c r="K40" s="15" t="n"/>
      <c r="L40" s="16" t="n"/>
      <c r="M40" s="17">
        <f>IF(J40="Settled - won",100,IF(J40="Settled - lost",0,IF(AND(J40="Sold",K40&lt;&gt;""),K40,"")))</f>
        <v/>
      </c>
      <c r="N40" s="8">
        <f>IF(OR(M40="",E40=""),"",E40*M40/100-IF(ISNUMBER(L40),L40,0))</f>
        <v/>
      </c>
      <c r="O40" s="8">
        <f>IF(OR(N40="",H40=""),"",N40-H40)</f>
        <v/>
      </c>
      <c r="P40" s="9">
        <f>IF(OR(O40="",H40="",H40=0),"",O40/H40)</f>
        <v/>
      </c>
      <c r="Q40" s="18">
        <f>IF(H40="","",IF(J40="","Open",J40))</f>
        <v/>
      </c>
      <c r="R40" s="7">
        <f>IF(OR(J40="Settled - won",J40="Settled - lost"),1,0)</f>
        <v/>
      </c>
      <c r="S40" s="7">
        <f>IF(J40="Settled - won",1,0)</f>
        <v/>
      </c>
      <c r="T40" s="19">
        <f>IF(ISNUMBER(F40),F40/100,0)</f>
        <v/>
      </c>
      <c r="U40" s="10">
        <f>IF(R40=1,(T40-S40)^2,0)</f>
        <v/>
      </c>
    </row>
    <row r="41">
      <c r="A41" s="13" t="n"/>
      <c r="B41" s="14" t="n"/>
      <c r="C41" s="14" t="n"/>
      <c r="D41" s="14" t="n"/>
      <c r="E41" s="14" t="n"/>
      <c r="F41" s="15" t="n"/>
      <c r="G41" s="16" t="n"/>
      <c r="H41" s="8">
        <f>IF(OR(E41="",F41=""),"",E41*F41/100+IF(ISNUMBER(G41),G41,0))</f>
        <v/>
      </c>
      <c r="I41" s="9">
        <f>IF(F41="","",F41/100)</f>
        <v/>
      </c>
      <c r="J41" s="14" t="n"/>
      <c r="K41" s="15" t="n"/>
      <c r="L41" s="16" t="n"/>
      <c r="M41" s="17">
        <f>IF(J41="Settled - won",100,IF(J41="Settled - lost",0,IF(AND(J41="Sold",K41&lt;&gt;""),K41,"")))</f>
        <v/>
      </c>
      <c r="N41" s="8">
        <f>IF(OR(M41="",E41=""),"",E41*M41/100-IF(ISNUMBER(L41),L41,0))</f>
        <v/>
      </c>
      <c r="O41" s="8">
        <f>IF(OR(N41="",H41=""),"",N41-H41)</f>
        <v/>
      </c>
      <c r="P41" s="9">
        <f>IF(OR(O41="",H41="",H41=0),"",O41/H41)</f>
        <v/>
      </c>
      <c r="Q41" s="18">
        <f>IF(H41="","",IF(J41="","Open",J41))</f>
        <v/>
      </c>
      <c r="R41" s="7">
        <f>IF(OR(J41="Settled - won",J41="Settled - lost"),1,0)</f>
        <v/>
      </c>
      <c r="S41" s="7">
        <f>IF(J41="Settled - won",1,0)</f>
        <v/>
      </c>
      <c r="T41" s="19">
        <f>IF(ISNUMBER(F41),F41/100,0)</f>
        <v/>
      </c>
      <c r="U41" s="10">
        <f>IF(R41=1,(T41-S41)^2,0)</f>
        <v/>
      </c>
    </row>
    <row r="42">
      <c r="A42" s="13" t="n"/>
      <c r="B42" s="14" t="n"/>
      <c r="C42" s="14" t="n"/>
      <c r="D42" s="14" t="n"/>
      <c r="E42" s="14" t="n"/>
      <c r="F42" s="15" t="n"/>
      <c r="G42" s="16" t="n"/>
      <c r="H42" s="8">
        <f>IF(OR(E42="",F42=""),"",E42*F42/100+IF(ISNUMBER(G42),G42,0))</f>
        <v/>
      </c>
      <c r="I42" s="9">
        <f>IF(F42="","",F42/100)</f>
        <v/>
      </c>
      <c r="J42" s="14" t="n"/>
      <c r="K42" s="15" t="n"/>
      <c r="L42" s="16" t="n"/>
      <c r="M42" s="17">
        <f>IF(J42="Settled - won",100,IF(J42="Settled - lost",0,IF(AND(J42="Sold",K42&lt;&gt;""),K42,"")))</f>
        <v/>
      </c>
      <c r="N42" s="8">
        <f>IF(OR(M42="",E42=""),"",E42*M42/100-IF(ISNUMBER(L42),L42,0))</f>
        <v/>
      </c>
      <c r="O42" s="8">
        <f>IF(OR(N42="",H42=""),"",N42-H42)</f>
        <v/>
      </c>
      <c r="P42" s="9">
        <f>IF(OR(O42="",H42="",H42=0),"",O42/H42)</f>
        <v/>
      </c>
      <c r="Q42" s="18">
        <f>IF(H42="","",IF(J42="","Open",J42))</f>
        <v/>
      </c>
      <c r="R42" s="7">
        <f>IF(OR(J42="Settled - won",J42="Settled - lost"),1,0)</f>
        <v/>
      </c>
      <c r="S42" s="7">
        <f>IF(J42="Settled - won",1,0)</f>
        <v/>
      </c>
      <c r="T42" s="19">
        <f>IF(ISNUMBER(F42),F42/100,0)</f>
        <v/>
      </c>
      <c r="U42" s="10">
        <f>IF(R42=1,(T42-S42)^2,0)</f>
        <v/>
      </c>
    </row>
    <row r="43">
      <c r="A43" s="13" t="n"/>
      <c r="B43" s="14" t="n"/>
      <c r="C43" s="14" t="n"/>
      <c r="D43" s="14" t="n"/>
      <c r="E43" s="14" t="n"/>
      <c r="F43" s="15" t="n"/>
      <c r="G43" s="16" t="n"/>
      <c r="H43" s="8">
        <f>IF(OR(E43="",F43=""),"",E43*F43/100+IF(ISNUMBER(G43),G43,0))</f>
        <v/>
      </c>
      <c r="I43" s="9">
        <f>IF(F43="","",F43/100)</f>
        <v/>
      </c>
      <c r="J43" s="14" t="n"/>
      <c r="K43" s="15" t="n"/>
      <c r="L43" s="16" t="n"/>
      <c r="M43" s="17">
        <f>IF(J43="Settled - won",100,IF(J43="Settled - lost",0,IF(AND(J43="Sold",K43&lt;&gt;""),K43,"")))</f>
        <v/>
      </c>
      <c r="N43" s="8">
        <f>IF(OR(M43="",E43=""),"",E43*M43/100-IF(ISNUMBER(L43),L43,0))</f>
        <v/>
      </c>
      <c r="O43" s="8">
        <f>IF(OR(N43="",H43=""),"",N43-H43)</f>
        <v/>
      </c>
      <c r="P43" s="9">
        <f>IF(OR(O43="",H43="",H43=0),"",O43/H43)</f>
        <v/>
      </c>
      <c r="Q43" s="18">
        <f>IF(H43="","",IF(J43="","Open",J43))</f>
        <v/>
      </c>
      <c r="R43" s="7">
        <f>IF(OR(J43="Settled - won",J43="Settled - lost"),1,0)</f>
        <v/>
      </c>
      <c r="S43" s="7">
        <f>IF(J43="Settled - won",1,0)</f>
        <v/>
      </c>
      <c r="T43" s="19">
        <f>IF(ISNUMBER(F43),F43/100,0)</f>
        <v/>
      </c>
      <c r="U43" s="10">
        <f>IF(R43=1,(T43-S43)^2,0)</f>
        <v/>
      </c>
    </row>
    <row r="44">
      <c r="A44" s="13" t="n"/>
      <c r="B44" s="14" t="n"/>
      <c r="C44" s="14" t="n"/>
      <c r="D44" s="14" t="n"/>
      <c r="E44" s="14" t="n"/>
      <c r="F44" s="15" t="n"/>
      <c r="G44" s="16" t="n"/>
      <c r="H44" s="8">
        <f>IF(OR(E44="",F44=""),"",E44*F44/100+IF(ISNUMBER(G44),G44,0))</f>
        <v/>
      </c>
      <c r="I44" s="9">
        <f>IF(F44="","",F44/100)</f>
        <v/>
      </c>
      <c r="J44" s="14" t="n"/>
      <c r="K44" s="15" t="n"/>
      <c r="L44" s="16" t="n"/>
      <c r="M44" s="17">
        <f>IF(J44="Settled - won",100,IF(J44="Settled - lost",0,IF(AND(J44="Sold",K44&lt;&gt;""),K44,"")))</f>
        <v/>
      </c>
      <c r="N44" s="8">
        <f>IF(OR(M44="",E44=""),"",E44*M44/100-IF(ISNUMBER(L44),L44,0))</f>
        <v/>
      </c>
      <c r="O44" s="8">
        <f>IF(OR(N44="",H44=""),"",N44-H44)</f>
        <v/>
      </c>
      <c r="P44" s="9">
        <f>IF(OR(O44="",H44="",H44=0),"",O44/H44)</f>
        <v/>
      </c>
      <c r="Q44" s="18">
        <f>IF(H44="","",IF(J44="","Open",J44))</f>
        <v/>
      </c>
      <c r="R44" s="7">
        <f>IF(OR(J44="Settled - won",J44="Settled - lost"),1,0)</f>
        <v/>
      </c>
      <c r="S44" s="7">
        <f>IF(J44="Settled - won",1,0)</f>
        <v/>
      </c>
      <c r="T44" s="19">
        <f>IF(ISNUMBER(F44),F44/100,0)</f>
        <v/>
      </c>
      <c r="U44" s="10">
        <f>IF(R44=1,(T44-S44)^2,0)</f>
        <v/>
      </c>
    </row>
    <row r="45">
      <c r="A45" s="13" t="n"/>
      <c r="B45" s="14" t="n"/>
      <c r="C45" s="14" t="n"/>
      <c r="D45" s="14" t="n"/>
      <c r="E45" s="14" t="n"/>
      <c r="F45" s="15" t="n"/>
      <c r="G45" s="16" t="n"/>
      <c r="H45" s="8">
        <f>IF(OR(E45="",F45=""),"",E45*F45/100+IF(ISNUMBER(G45),G45,0))</f>
        <v/>
      </c>
      <c r="I45" s="9">
        <f>IF(F45="","",F45/100)</f>
        <v/>
      </c>
      <c r="J45" s="14" t="n"/>
      <c r="K45" s="15" t="n"/>
      <c r="L45" s="16" t="n"/>
      <c r="M45" s="17">
        <f>IF(J45="Settled - won",100,IF(J45="Settled - lost",0,IF(AND(J45="Sold",K45&lt;&gt;""),K45,"")))</f>
        <v/>
      </c>
      <c r="N45" s="8">
        <f>IF(OR(M45="",E45=""),"",E45*M45/100-IF(ISNUMBER(L45),L45,0))</f>
        <v/>
      </c>
      <c r="O45" s="8">
        <f>IF(OR(N45="",H45=""),"",N45-H45)</f>
        <v/>
      </c>
      <c r="P45" s="9">
        <f>IF(OR(O45="",H45="",H45=0),"",O45/H45)</f>
        <v/>
      </c>
      <c r="Q45" s="18">
        <f>IF(H45="","",IF(J45="","Open",J45))</f>
        <v/>
      </c>
      <c r="R45" s="7">
        <f>IF(OR(J45="Settled - won",J45="Settled - lost"),1,0)</f>
        <v/>
      </c>
      <c r="S45" s="7">
        <f>IF(J45="Settled - won",1,0)</f>
        <v/>
      </c>
      <c r="T45" s="19">
        <f>IF(ISNUMBER(F45),F45/100,0)</f>
        <v/>
      </c>
      <c r="U45" s="10">
        <f>IF(R45=1,(T45-S45)^2,0)</f>
        <v/>
      </c>
    </row>
    <row r="46">
      <c r="A46" s="13" t="n"/>
      <c r="B46" s="14" t="n"/>
      <c r="C46" s="14" t="n"/>
      <c r="D46" s="14" t="n"/>
      <c r="E46" s="14" t="n"/>
      <c r="F46" s="15" t="n"/>
      <c r="G46" s="16" t="n"/>
      <c r="H46" s="8">
        <f>IF(OR(E46="",F46=""),"",E46*F46/100+IF(ISNUMBER(G46),G46,0))</f>
        <v/>
      </c>
      <c r="I46" s="9">
        <f>IF(F46="","",F46/100)</f>
        <v/>
      </c>
      <c r="J46" s="14" t="n"/>
      <c r="K46" s="15" t="n"/>
      <c r="L46" s="16" t="n"/>
      <c r="M46" s="17">
        <f>IF(J46="Settled - won",100,IF(J46="Settled - lost",0,IF(AND(J46="Sold",K46&lt;&gt;""),K46,"")))</f>
        <v/>
      </c>
      <c r="N46" s="8">
        <f>IF(OR(M46="",E46=""),"",E46*M46/100-IF(ISNUMBER(L46),L46,0))</f>
        <v/>
      </c>
      <c r="O46" s="8">
        <f>IF(OR(N46="",H46=""),"",N46-H46)</f>
        <v/>
      </c>
      <c r="P46" s="9">
        <f>IF(OR(O46="",H46="",H46=0),"",O46/H46)</f>
        <v/>
      </c>
      <c r="Q46" s="18">
        <f>IF(H46="","",IF(J46="","Open",J46))</f>
        <v/>
      </c>
      <c r="R46" s="7">
        <f>IF(OR(J46="Settled - won",J46="Settled - lost"),1,0)</f>
        <v/>
      </c>
      <c r="S46" s="7">
        <f>IF(J46="Settled - won",1,0)</f>
        <v/>
      </c>
      <c r="T46" s="19">
        <f>IF(ISNUMBER(F46),F46/100,0)</f>
        <v/>
      </c>
      <c r="U46" s="10">
        <f>IF(R46=1,(T46-S46)^2,0)</f>
        <v/>
      </c>
    </row>
    <row r="47">
      <c r="A47" s="13" t="n"/>
      <c r="B47" s="14" t="n"/>
      <c r="C47" s="14" t="n"/>
      <c r="D47" s="14" t="n"/>
      <c r="E47" s="14" t="n"/>
      <c r="F47" s="15" t="n"/>
      <c r="G47" s="16" t="n"/>
      <c r="H47" s="8">
        <f>IF(OR(E47="",F47=""),"",E47*F47/100+IF(ISNUMBER(G47),G47,0))</f>
        <v/>
      </c>
      <c r="I47" s="9">
        <f>IF(F47="","",F47/100)</f>
        <v/>
      </c>
      <c r="J47" s="14" t="n"/>
      <c r="K47" s="15" t="n"/>
      <c r="L47" s="16" t="n"/>
      <c r="M47" s="17">
        <f>IF(J47="Settled - won",100,IF(J47="Settled - lost",0,IF(AND(J47="Sold",K47&lt;&gt;""),K47,"")))</f>
        <v/>
      </c>
      <c r="N47" s="8">
        <f>IF(OR(M47="",E47=""),"",E47*M47/100-IF(ISNUMBER(L47),L47,0))</f>
        <v/>
      </c>
      <c r="O47" s="8">
        <f>IF(OR(N47="",H47=""),"",N47-H47)</f>
        <v/>
      </c>
      <c r="P47" s="9">
        <f>IF(OR(O47="",H47="",H47=0),"",O47/H47)</f>
        <v/>
      </c>
      <c r="Q47" s="18">
        <f>IF(H47="","",IF(J47="","Open",J47))</f>
        <v/>
      </c>
      <c r="R47" s="7">
        <f>IF(OR(J47="Settled - won",J47="Settled - lost"),1,0)</f>
        <v/>
      </c>
      <c r="S47" s="7">
        <f>IF(J47="Settled - won",1,0)</f>
        <v/>
      </c>
      <c r="T47" s="19">
        <f>IF(ISNUMBER(F47),F47/100,0)</f>
        <v/>
      </c>
      <c r="U47" s="10">
        <f>IF(R47=1,(T47-S47)^2,0)</f>
        <v/>
      </c>
    </row>
    <row r="48">
      <c r="A48" s="13" t="n"/>
      <c r="B48" s="14" t="n"/>
      <c r="C48" s="14" t="n"/>
      <c r="D48" s="14" t="n"/>
      <c r="E48" s="14" t="n"/>
      <c r="F48" s="15" t="n"/>
      <c r="G48" s="16" t="n"/>
      <c r="H48" s="8">
        <f>IF(OR(E48="",F48=""),"",E48*F48/100+IF(ISNUMBER(G48),G48,0))</f>
        <v/>
      </c>
      <c r="I48" s="9">
        <f>IF(F48="","",F48/100)</f>
        <v/>
      </c>
      <c r="J48" s="14" t="n"/>
      <c r="K48" s="15" t="n"/>
      <c r="L48" s="16" t="n"/>
      <c r="M48" s="17">
        <f>IF(J48="Settled - won",100,IF(J48="Settled - lost",0,IF(AND(J48="Sold",K48&lt;&gt;""),K48,"")))</f>
        <v/>
      </c>
      <c r="N48" s="8">
        <f>IF(OR(M48="",E48=""),"",E48*M48/100-IF(ISNUMBER(L48),L48,0))</f>
        <v/>
      </c>
      <c r="O48" s="8">
        <f>IF(OR(N48="",H48=""),"",N48-H48)</f>
        <v/>
      </c>
      <c r="P48" s="9">
        <f>IF(OR(O48="",H48="",H48=0),"",O48/H48)</f>
        <v/>
      </c>
      <c r="Q48" s="18">
        <f>IF(H48="","",IF(J48="","Open",J48))</f>
        <v/>
      </c>
      <c r="R48" s="7">
        <f>IF(OR(J48="Settled - won",J48="Settled - lost"),1,0)</f>
        <v/>
      </c>
      <c r="S48" s="7">
        <f>IF(J48="Settled - won",1,0)</f>
        <v/>
      </c>
      <c r="T48" s="19">
        <f>IF(ISNUMBER(F48),F48/100,0)</f>
        <v/>
      </c>
      <c r="U48" s="10">
        <f>IF(R48=1,(T48-S48)^2,0)</f>
        <v/>
      </c>
    </row>
    <row r="49">
      <c r="A49" s="13" t="n"/>
      <c r="B49" s="14" t="n"/>
      <c r="C49" s="14" t="n"/>
      <c r="D49" s="14" t="n"/>
      <c r="E49" s="14" t="n"/>
      <c r="F49" s="15" t="n"/>
      <c r="G49" s="16" t="n"/>
      <c r="H49" s="8">
        <f>IF(OR(E49="",F49=""),"",E49*F49/100+IF(ISNUMBER(G49),G49,0))</f>
        <v/>
      </c>
      <c r="I49" s="9">
        <f>IF(F49="","",F49/100)</f>
        <v/>
      </c>
      <c r="J49" s="14" t="n"/>
      <c r="K49" s="15" t="n"/>
      <c r="L49" s="16" t="n"/>
      <c r="M49" s="17">
        <f>IF(J49="Settled - won",100,IF(J49="Settled - lost",0,IF(AND(J49="Sold",K49&lt;&gt;""),K49,"")))</f>
        <v/>
      </c>
      <c r="N49" s="8">
        <f>IF(OR(M49="",E49=""),"",E49*M49/100-IF(ISNUMBER(L49),L49,0))</f>
        <v/>
      </c>
      <c r="O49" s="8">
        <f>IF(OR(N49="",H49=""),"",N49-H49)</f>
        <v/>
      </c>
      <c r="P49" s="9">
        <f>IF(OR(O49="",H49="",H49=0),"",O49/H49)</f>
        <v/>
      </c>
      <c r="Q49" s="18">
        <f>IF(H49="","",IF(J49="","Open",J49))</f>
        <v/>
      </c>
      <c r="R49" s="7">
        <f>IF(OR(J49="Settled - won",J49="Settled - lost"),1,0)</f>
        <v/>
      </c>
      <c r="S49" s="7">
        <f>IF(J49="Settled - won",1,0)</f>
        <v/>
      </c>
      <c r="T49" s="19">
        <f>IF(ISNUMBER(F49),F49/100,0)</f>
        <v/>
      </c>
      <c r="U49" s="10">
        <f>IF(R49=1,(T49-S49)^2,0)</f>
        <v/>
      </c>
    </row>
    <row r="50">
      <c r="A50" s="13" t="n"/>
      <c r="B50" s="14" t="n"/>
      <c r="C50" s="14" t="n"/>
      <c r="D50" s="14" t="n"/>
      <c r="E50" s="14" t="n"/>
      <c r="F50" s="15" t="n"/>
      <c r="G50" s="16" t="n"/>
      <c r="H50" s="8">
        <f>IF(OR(E50="",F50=""),"",E50*F50/100+IF(ISNUMBER(G50),G50,0))</f>
        <v/>
      </c>
      <c r="I50" s="9">
        <f>IF(F50="","",F50/100)</f>
        <v/>
      </c>
      <c r="J50" s="14" t="n"/>
      <c r="K50" s="15" t="n"/>
      <c r="L50" s="16" t="n"/>
      <c r="M50" s="17">
        <f>IF(J50="Settled - won",100,IF(J50="Settled - lost",0,IF(AND(J50="Sold",K50&lt;&gt;""),K50,"")))</f>
        <v/>
      </c>
      <c r="N50" s="8">
        <f>IF(OR(M50="",E50=""),"",E50*M50/100-IF(ISNUMBER(L50),L50,0))</f>
        <v/>
      </c>
      <c r="O50" s="8">
        <f>IF(OR(N50="",H50=""),"",N50-H50)</f>
        <v/>
      </c>
      <c r="P50" s="9">
        <f>IF(OR(O50="",H50="",H50=0),"",O50/H50)</f>
        <v/>
      </c>
      <c r="Q50" s="18">
        <f>IF(H50="","",IF(J50="","Open",J50))</f>
        <v/>
      </c>
      <c r="R50" s="7">
        <f>IF(OR(J50="Settled - won",J50="Settled - lost"),1,0)</f>
        <v/>
      </c>
      <c r="S50" s="7">
        <f>IF(J50="Settled - won",1,0)</f>
        <v/>
      </c>
      <c r="T50" s="19">
        <f>IF(ISNUMBER(F50),F50/100,0)</f>
        <v/>
      </c>
      <c r="U50" s="10">
        <f>IF(R50=1,(T50-S50)^2,0)</f>
        <v/>
      </c>
    </row>
    <row r="51">
      <c r="A51" s="13" t="n"/>
      <c r="B51" s="14" t="n"/>
      <c r="C51" s="14" t="n"/>
      <c r="D51" s="14" t="n"/>
      <c r="E51" s="14" t="n"/>
      <c r="F51" s="15" t="n"/>
      <c r="G51" s="16" t="n"/>
      <c r="H51" s="8">
        <f>IF(OR(E51="",F51=""),"",E51*F51/100+IF(ISNUMBER(G51),G51,0))</f>
        <v/>
      </c>
      <c r="I51" s="9">
        <f>IF(F51="","",F51/100)</f>
        <v/>
      </c>
      <c r="J51" s="14" t="n"/>
      <c r="K51" s="15" t="n"/>
      <c r="L51" s="16" t="n"/>
      <c r="M51" s="17">
        <f>IF(J51="Settled - won",100,IF(J51="Settled - lost",0,IF(AND(J51="Sold",K51&lt;&gt;""),K51,"")))</f>
        <v/>
      </c>
      <c r="N51" s="8">
        <f>IF(OR(M51="",E51=""),"",E51*M51/100-IF(ISNUMBER(L51),L51,0))</f>
        <v/>
      </c>
      <c r="O51" s="8">
        <f>IF(OR(N51="",H51=""),"",N51-H51)</f>
        <v/>
      </c>
      <c r="P51" s="9">
        <f>IF(OR(O51="",H51="",H51=0),"",O51/H51)</f>
        <v/>
      </c>
      <c r="Q51" s="18">
        <f>IF(H51="","",IF(J51="","Open",J51))</f>
        <v/>
      </c>
      <c r="R51" s="7">
        <f>IF(OR(J51="Settled - won",J51="Settled - lost"),1,0)</f>
        <v/>
      </c>
      <c r="S51" s="7">
        <f>IF(J51="Settled - won",1,0)</f>
        <v/>
      </c>
      <c r="T51" s="19">
        <f>IF(ISNUMBER(F51),F51/100,0)</f>
        <v/>
      </c>
      <c r="U51" s="10">
        <f>IF(R51=1,(T51-S51)^2,0)</f>
        <v/>
      </c>
    </row>
    <row r="52">
      <c r="A52" s="13" t="n"/>
      <c r="B52" s="14" t="n"/>
      <c r="C52" s="14" t="n"/>
      <c r="D52" s="14" t="n"/>
      <c r="E52" s="14" t="n"/>
      <c r="F52" s="15" t="n"/>
      <c r="G52" s="16" t="n"/>
      <c r="H52" s="8">
        <f>IF(OR(E52="",F52=""),"",E52*F52/100+IF(ISNUMBER(G52),G52,0))</f>
        <v/>
      </c>
      <c r="I52" s="9">
        <f>IF(F52="","",F52/100)</f>
        <v/>
      </c>
      <c r="J52" s="14" t="n"/>
      <c r="K52" s="15" t="n"/>
      <c r="L52" s="16" t="n"/>
      <c r="M52" s="17">
        <f>IF(J52="Settled - won",100,IF(J52="Settled - lost",0,IF(AND(J52="Sold",K52&lt;&gt;""),K52,"")))</f>
        <v/>
      </c>
      <c r="N52" s="8">
        <f>IF(OR(M52="",E52=""),"",E52*M52/100-IF(ISNUMBER(L52),L52,0))</f>
        <v/>
      </c>
      <c r="O52" s="8">
        <f>IF(OR(N52="",H52=""),"",N52-H52)</f>
        <v/>
      </c>
      <c r="P52" s="9">
        <f>IF(OR(O52="",H52="",H52=0),"",O52/H52)</f>
        <v/>
      </c>
      <c r="Q52" s="18">
        <f>IF(H52="","",IF(J52="","Open",J52))</f>
        <v/>
      </c>
      <c r="R52" s="7">
        <f>IF(OR(J52="Settled - won",J52="Settled - lost"),1,0)</f>
        <v/>
      </c>
      <c r="S52" s="7">
        <f>IF(J52="Settled - won",1,0)</f>
        <v/>
      </c>
      <c r="T52" s="19">
        <f>IF(ISNUMBER(F52),F52/100,0)</f>
        <v/>
      </c>
      <c r="U52" s="10">
        <f>IF(R52=1,(T52-S52)^2,0)</f>
        <v/>
      </c>
    </row>
    <row r="53">
      <c r="A53" s="13" t="n"/>
      <c r="B53" s="14" t="n"/>
      <c r="C53" s="14" t="n"/>
      <c r="D53" s="14" t="n"/>
      <c r="E53" s="14" t="n"/>
      <c r="F53" s="15" t="n"/>
      <c r="G53" s="16" t="n"/>
      <c r="H53" s="8">
        <f>IF(OR(E53="",F53=""),"",E53*F53/100+IF(ISNUMBER(G53),G53,0))</f>
        <v/>
      </c>
      <c r="I53" s="9">
        <f>IF(F53="","",F53/100)</f>
        <v/>
      </c>
      <c r="J53" s="14" t="n"/>
      <c r="K53" s="15" t="n"/>
      <c r="L53" s="16" t="n"/>
      <c r="M53" s="17">
        <f>IF(J53="Settled - won",100,IF(J53="Settled - lost",0,IF(AND(J53="Sold",K53&lt;&gt;""),K53,"")))</f>
        <v/>
      </c>
      <c r="N53" s="8">
        <f>IF(OR(M53="",E53=""),"",E53*M53/100-IF(ISNUMBER(L53),L53,0))</f>
        <v/>
      </c>
      <c r="O53" s="8">
        <f>IF(OR(N53="",H53=""),"",N53-H53)</f>
        <v/>
      </c>
      <c r="P53" s="9">
        <f>IF(OR(O53="",H53="",H53=0),"",O53/H53)</f>
        <v/>
      </c>
      <c r="Q53" s="18">
        <f>IF(H53="","",IF(J53="","Open",J53))</f>
        <v/>
      </c>
      <c r="R53" s="7">
        <f>IF(OR(J53="Settled - won",J53="Settled - lost"),1,0)</f>
        <v/>
      </c>
      <c r="S53" s="7">
        <f>IF(J53="Settled - won",1,0)</f>
        <v/>
      </c>
      <c r="T53" s="19">
        <f>IF(ISNUMBER(F53),F53/100,0)</f>
        <v/>
      </c>
      <c r="U53" s="10">
        <f>IF(R53=1,(T53-S53)^2,0)</f>
        <v/>
      </c>
    </row>
    <row r="54">
      <c r="A54" s="13" t="n"/>
      <c r="B54" s="14" t="n"/>
      <c r="C54" s="14" t="n"/>
      <c r="D54" s="14" t="n"/>
      <c r="E54" s="14" t="n"/>
      <c r="F54" s="15" t="n"/>
      <c r="G54" s="16" t="n"/>
      <c r="H54" s="8">
        <f>IF(OR(E54="",F54=""),"",E54*F54/100+IF(ISNUMBER(G54),G54,0))</f>
        <v/>
      </c>
      <c r="I54" s="9">
        <f>IF(F54="","",F54/100)</f>
        <v/>
      </c>
      <c r="J54" s="14" t="n"/>
      <c r="K54" s="15" t="n"/>
      <c r="L54" s="16" t="n"/>
      <c r="M54" s="17">
        <f>IF(J54="Settled - won",100,IF(J54="Settled - lost",0,IF(AND(J54="Sold",K54&lt;&gt;""),K54,"")))</f>
        <v/>
      </c>
      <c r="N54" s="8">
        <f>IF(OR(M54="",E54=""),"",E54*M54/100-IF(ISNUMBER(L54),L54,0))</f>
        <v/>
      </c>
      <c r="O54" s="8">
        <f>IF(OR(N54="",H54=""),"",N54-H54)</f>
        <v/>
      </c>
      <c r="P54" s="9">
        <f>IF(OR(O54="",H54="",H54=0),"",O54/H54)</f>
        <v/>
      </c>
      <c r="Q54" s="18">
        <f>IF(H54="","",IF(J54="","Open",J54))</f>
        <v/>
      </c>
      <c r="R54" s="7">
        <f>IF(OR(J54="Settled - won",J54="Settled - lost"),1,0)</f>
        <v/>
      </c>
      <c r="S54" s="7">
        <f>IF(J54="Settled - won",1,0)</f>
        <v/>
      </c>
      <c r="T54" s="19">
        <f>IF(ISNUMBER(F54),F54/100,0)</f>
        <v/>
      </c>
      <c r="U54" s="10">
        <f>IF(R54=1,(T54-S54)^2,0)</f>
        <v/>
      </c>
    </row>
    <row r="55">
      <c r="A55" s="13" t="n"/>
      <c r="B55" s="14" t="n"/>
      <c r="C55" s="14" t="n"/>
      <c r="D55" s="14" t="n"/>
      <c r="E55" s="14" t="n"/>
      <c r="F55" s="15" t="n"/>
      <c r="G55" s="16" t="n"/>
      <c r="H55" s="8">
        <f>IF(OR(E55="",F55=""),"",E55*F55/100+IF(ISNUMBER(G55),G55,0))</f>
        <v/>
      </c>
      <c r="I55" s="9">
        <f>IF(F55="","",F55/100)</f>
        <v/>
      </c>
      <c r="J55" s="14" t="n"/>
      <c r="K55" s="15" t="n"/>
      <c r="L55" s="16" t="n"/>
      <c r="M55" s="17">
        <f>IF(J55="Settled - won",100,IF(J55="Settled - lost",0,IF(AND(J55="Sold",K55&lt;&gt;""),K55,"")))</f>
        <v/>
      </c>
      <c r="N55" s="8">
        <f>IF(OR(M55="",E55=""),"",E55*M55/100-IF(ISNUMBER(L55),L55,0))</f>
        <v/>
      </c>
      <c r="O55" s="8">
        <f>IF(OR(N55="",H55=""),"",N55-H55)</f>
        <v/>
      </c>
      <c r="P55" s="9">
        <f>IF(OR(O55="",H55="",H55=0),"",O55/H55)</f>
        <v/>
      </c>
      <c r="Q55" s="18">
        <f>IF(H55="","",IF(J55="","Open",J55))</f>
        <v/>
      </c>
      <c r="R55" s="7">
        <f>IF(OR(J55="Settled - won",J55="Settled - lost"),1,0)</f>
        <v/>
      </c>
      <c r="S55" s="7">
        <f>IF(J55="Settled - won",1,0)</f>
        <v/>
      </c>
      <c r="T55" s="19">
        <f>IF(ISNUMBER(F55),F55/100,0)</f>
        <v/>
      </c>
      <c r="U55" s="10">
        <f>IF(R55=1,(T55-S55)^2,0)</f>
        <v/>
      </c>
    </row>
    <row r="56">
      <c r="A56" s="13" t="n"/>
      <c r="B56" s="14" t="n"/>
      <c r="C56" s="14" t="n"/>
      <c r="D56" s="14" t="n"/>
      <c r="E56" s="14" t="n"/>
      <c r="F56" s="15" t="n"/>
      <c r="G56" s="16" t="n"/>
      <c r="H56" s="8">
        <f>IF(OR(E56="",F56=""),"",E56*F56/100+IF(ISNUMBER(G56),G56,0))</f>
        <v/>
      </c>
      <c r="I56" s="9">
        <f>IF(F56="","",F56/100)</f>
        <v/>
      </c>
      <c r="J56" s="14" t="n"/>
      <c r="K56" s="15" t="n"/>
      <c r="L56" s="16" t="n"/>
      <c r="M56" s="17">
        <f>IF(J56="Settled - won",100,IF(J56="Settled - lost",0,IF(AND(J56="Sold",K56&lt;&gt;""),K56,"")))</f>
        <v/>
      </c>
      <c r="N56" s="8">
        <f>IF(OR(M56="",E56=""),"",E56*M56/100-IF(ISNUMBER(L56),L56,0))</f>
        <v/>
      </c>
      <c r="O56" s="8">
        <f>IF(OR(N56="",H56=""),"",N56-H56)</f>
        <v/>
      </c>
      <c r="P56" s="9">
        <f>IF(OR(O56="",H56="",H56=0),"",O56/H56)</f>
        <v/>
      </c>
      <c r="Q56" s="18">
        <f>IF(H56="","",IF(J56="","Open",J56))</f>
        <v/>
      </c>
      <c r="R56" s="7">
        <f>IF(OR(J56="Settled - won",J56="Settled - lost"),1,0)</f>
        <v/>
      </c>
      <c r="S56" s="7">
        <f>IF(J56="Settled - won",1,0)</f>
        <v/>
      </c>
      <c r="T56" s="19">
        <f>IF(ISNUMBER(F56),F56/100,0)</f>
        <v/>
      </c>
      <c r="U56" s="10">
        <f>IF(R56=1,(T56-S56)^2,0)</f>
        <v/>
      </c>
    </row>
    <row r="57">
      <c r="A57" s="13" t="n"/>
      <c r="B57" s="14" t="n"/>
      <c r="C57" s="14" t="n"/>
      <c r="D57" s="14" t="n"/>
      <c r="E57" s="14" t="n"/>
      <c r="F57" s="15" t="n"/>
      <c r="G57" s="16" t="n"/>
      <c r="H57" s="8">
        <f>IF(OR(E57="",F57=""),"",E57*F57/100+IF(ISNUMBER(G57),G57,0))</f>
        <v/>
      </c>
      <c r="I57" s="9">
        <f>IF(F57="","",F57/100)</f>
        <v/>
      </c>
      <c r="J57" s="14" t="n"/>
      <c r="K57" s="15" t="n"/>
      <c r="L57" s="16" t="n"/>
      <c r="M57" s="17">
        <f>IF(J57="Settled - won",100,IF(J57="Settled - lost",0,IF(AND(J57="Sold",K57&lt;&gt;""),K57,"")))</f>
        <v/>
      </c>
      <c r="N57" s="8">
        <f>IF(OR(M57="",E57=""),"",E57*M57/100-IF(ISNUMBER(L57),L57,0))</f>
        <v/>
      </c>
      <c r="O57" s="8">
        <f>IF(OR(N57="",H57=""),"",N57-H57)</f>
        <v/>
      </c>
      <c r="P57" s="9">
        <f>IF(OR(O57="",H57="",H57=0),"",O57/H57)</f>
        <v/>
      </c>
      <c r="Q57" s="18">
        <f>IF(H57="","",IF(J57="","Open",J57))</f>
        <v/>
      </c>
      <c r="R57" s="7">
        <f>IF(OR(J57="Settled - won",J57="Settled - lost"),1,0)</f>
        <v/>
      </c>
      <c r="S57" s="7">
        <f>IF(J57="Settled - won",1,0)</f>
        <v/>
      </c>
      <c r="T57" s="19">
        <f>IF(ISNUMBER(F57),F57/100,0)</f>
        <v/>
      </c>
      <c r="U57" s="10">
        <f>IF(R57=1,(T57-S57)^2,0)</f>
        <v/>
      </c>
    </row>
    <row r="58">
      <c r="A58" s="13" t="n"/>
      <c r="B58" s="14" t="n"/>
      <c r="C58" s="14" t="n"/>
      <c r="D58" s="14" t="n"/>
      <c r="E58" s="14" t="n"/>
      <c r="F58" s="15" t="n"/>
      <c r="G58" s="16" t="n"/>
      <c r="H58" s="8">
        <f>IF(OR(E58="",F58=""),"",E58*F58/100+IF(ISNUMBER(G58),G58,0))</f>
        <v/>
      </c>
      <c r="I58" s="9">
        <f>IF(F58="","",F58/100)</f>
        <v/>
      </c>
      <c r="J58" s="14" t="n"/>
      <c r="K58" s="15" t="n"/>
      <c r="L58" s="16" t="n"/>
      <c r="M58" s="17">
        <f>IF(J58="Settled - won",100,IF(J58="Settled - lost",0,IF(AND(J58="Sold",K58&lt;&gt;""),K58,"")))</f>
        <v/>
      </c>
      <c r="N58" s="8">
        <f>IF(OR(M58="",E58=""),"",E58*M58/100-IF(ISNUMBER(L58),L58,0))</f>
        <v/>
      </c>
      <c r="O58" s="8">
        <f>IF(OR(N58="",H58=""),"",N58-H58)</f>
        <v/>
      </c>
      <c r="P58" s="9">
        <f>IF(OR(O58="",H58="",H58=0),"",O58/H58)</f>
        <v/>
      </c>
      <c r="Q58" s="18">
        <f>IF(H58="","",IF(J58="","Open",J58))</f>
        <v/>
      </c>
      <c r="R58" s="7">
        <f>IF(OR(J58="Settled - won",J58="Settled - lost"),1,0)</f>
        <v/>
      </c>
      <c r="S58" s="7">
        <f>IF(J58="Settled - won",1,0)</f>
        <v/>
      </c>
      <c r="T58" s="19">
        <f>IF(ISNUMBER(F58),F58/100,0)</f>
        <v/>
      </c>
      <c r="U58" s="10">
        <f>IF(R58=1,(T58-S58)^2,0)</f>
        <v/>
      </c>
    </row>
    <row r="59">
      <c r="A59" s="13" t="n"/>
      <c r="B59" s="14" t="n"/>
      <c r="C59" s="14" t="n"/>
      <c r="D59" s="14" t="n"/>
      <c r="E59" s="14" t="n"/>
      <c r="F59" s="15" t="n"/>
      <c r="G59" s="16" t="n"/>
      <c r="H59" s="8">
        <f>IF(OR(E59="",F59=""),"",E59*F59/100+IF(ISNUMBER(G59),G59,0))</f>
        <v/>
      </c>
      <c r="I59" s="9">
        <f>IF(F59="","",F59/100)</f>
        <v/>
      </c>
      <c r="J59" s="14" t="n"/>
      <c r="K59" s="15" t="n"/>
      <c r="L59" s="16" t="n"/>
      <c r="M59" s="17">
        <f>IF(J59="Settled - won",100,IF(J59="Settled - lost",0,IF(AND(J59="Sold",K59&lt;&gt;""),K59,"")))</f>
        <v/>
      </c>
      <c r="N59" s="8">
        <f>IF(OR(M59="",E59=""),"",E59*M59/100-IF(ISNUMBER(L59),L59,0))</f>
        <v/>
      </c>
      <c r="O59" s="8">
        <f>IF(OR(N59="",H59=""),"",N59-H59)</f>
        <v/>
      </c>
      <c r="P59" s="9">
        <f>IF(OR(O59="",H59="",H59=0),"",O59/H59)</f>
        <v/>
      </c>
      <c r="Q59" s="18">
        <f>IF(H59="","",IF(J59="","Open",J59))</f>
        <v/>
      </c>
      <c r="R59" s="7">
        <f>IF(OR(J59="Settled - won",J59="Settled - lost"),1,0)</f>
        <v/>
      </c>
      <c r="S59" s="7">
        <f>IF(J59="Settled - won",1,0)</f>
        <v/>
      </c>
      <c r="T59" s="19">
        <f>IF(ISNUMBER(F59),F59/100,0)</f>
        <v/>
      </c>
      <c r="U59" s="10">
        <f>IF(R59=1,(T59-S59)^2,0)</f>
        <v/>
      </c>
    </row>
    <row r="60">
      <c r="A60" s="13" t="n"/>
      <c r="B60" s="14" t="n"/>
      <c r="C60" s="14" t="n"/>
      <c r="D60" s="14" t="n"/>
      <c r="E60" s="14" t="n"/>
      <c r="F60" s="15" t="n"/>
      <c r="G60" s="16" t="n"/>
      <c r="H60" s="8">
        <f>IF(OR(E60="",F60=""),"",E60*F60/100+IF(ISNUMBER(G60),G60,0))</f>
        <v/>
      </c>
      <c r="I60" s="9">
        <f>IF(F60="","",F60/100)</f>
        <v/>
      </c>
      <c r="J60" s="14" t="n"/>
      <c r="K60" s="15" t="n"/>
      <c r="L60" s="16" t="n"/>
      <c r="M60" s="17">
        <f>IF(J60="Settled - won",100,IF(J60="Settled - lost",0,IF(AND(J60="Sold",K60&lt;&gt;""),K60,"")))</f>
        <v/>
      </c>
      <c r="N60" s="8">
        <f>IF(OR(M60="",E60=""),"",E60*M60/100-IF(ISNUMBER(L60),L60,0))</f>
        <v/>
      </c>
      <c r="O60" s="8">
        <f>IF(OR(N60="",H60=""),"",N60-H60)</f>
        <v/>
      </c>
      <c r="P60" s="9">
        <f>IF(OR(O60="",H60="",H60=0),"",O60/H60)</f>
        <v/>
      </c>
      <c r="Q60" s="18">
        <f>IF(H60="","",IF(J60="","Open",J60))</f>
        <v/>
      </c>
      <c r="R60" s="7">
        <f>IF(OR(J60="Settled - won",J60="Settled - lost"),1,0)</f>
        <v/>
      </c>
      <c r="S60" s="7">
        <f>IF(J60="Settled - won",1,0)</f>
        <v/>
      </c>
      <c r="T60" s="19">
        <f>IF(ISNUMBER(F60),F60/100,0)</f>
        <v/>
      </c>
      <c r="U60" s="10">
        <f>IF(R60=1,(T60-S60)^2,0)</f>
        <v/>
      </c>
    </row>
    <row r="61">
      <c r="A61" s="13" t="n"/>
      <c r="B61" s="14" t="n"/>
      <c r="C61" s="14" t="n"/>
      <c r="D61" s="14" t="n"/>
      <c r="E61" s="14" t="n"/>
      <c r="F61" s="15" t="n"/>
      <c r="G61" s="16" t="n"/>
      <c r="H61" s="8">
        <f>IF(OR(E61="",F61=""),"",E61*F61/100+IF(ISNUMBER(G61),G61,0))</f>
        <v/>
      </c>
      <c r="I61" s="9">
        <f>IF(F61="","",F61/100)</f>
        <v/>
      </c>
      <c r="J61" s="14" t="n"/>
      <c r="K61" s="15" t="n"/>
      <c r="L61" s="16" t="n"/>
      <c r="M61" s="17">
        <f>IF(J61="Settled - won",100,IF(J61="Settled - lost",0,IF(AND(J61="Sold",K61&lt;&gt;""),K61,"")))</f>
        <v/>
      </c>
      <c r="N61" s="8">
        <f>IF(OR(M61="",E61=""),"",E61*M61/100-IF(ISNUMBER(L61),L61,0))</f>
        <v/>
      </c>
      <c r="O61" s="8">
        <f>IF(OR(N61="",H61=""),"",N61-H61)</f>
        <v/>
      </c>
      <c r="P61" s="9">
        <f>IF(OR(O61="",H61="",H61=0),"",O61/H61)</f>
        <v/>
      </c>
      <c r="Q61" s="18">
        <f>IF(H61="","",IF(J61="","Open",J61))</f>
        <v/>
      </c>
      <c r="R61" s="7">
        <f>IF(OR(J61="Settled - won",J61="Settled - lost"),1,0)</f>
        <v/>
      </c>
      <c r="S61" s="7">
        <f>IF(J61="Settled - won",1,0)</f>
        <v/>
      </c>
      <c r="T61" s="19">
        <f>IF(ISNUMBER(F61),F61/100,0)</f>
        <v/>
      </c>
      <c r="U61" s="10">
        <f>IF(R61=1,(T61-S61)^2,0)</f>
        <v/>
      </c>
    </row>
    <row r="62">
      <c r="A62" s="13" t="n"/>
      <c r="B62" s="14" t="n"/>
      <c r="C62" s="14" t="n"/>
      <c r="D62" s="14" t="n"/>
      <c r="E62" s="14" t="n"/>
      <c r="F62" s="15" t="n"/>
      <c r="G62" s="16" t="n"/>
      <c r="H62" s="8">
        <f>IF(OR(E62="",F62=""),"",E62*F62/100+IF(ISNUMBER(G62),G62,0))</f>
        <v/>
      </c>
      <c r="I62" s="9">
        <f>IF(F62="","",F62/100)</f>
        <v/>
      </c>
      <c r="J62" s="14" t="n"/>
      <c r="K62" s="15" t="n"/>
      <c r="L62" s="16" t="n"/>
      <c r="M62" s="17">
        <f>IF(J62="Settled - won",100,IF(J62="Settled - lost",0,IF(AND(J62="Sold",K62&lt;&gt;""),K62,"")))</f>
        <v/>
      </c>
      <c r="N62" s="8">
        <f>IF(OR(M62="",E62=""),"",E62*M62/100-IF(ISNUMBER(L62),L62,0))</f>
        <v/>
      </c>
      <c r="O62" s="8">
        <f>IF(OR(N62="",H62=""),"",N62-H62)</f>
        <v/>
      </c>
      <c r="P62" s="9">
        <f>IF(OR(O62="",H62="",H62=0),"",O62/H62)</f>
        <v/>
      </c>
      <c r="Q62" s="18">
        <f>IF(H62="","",IF(J62="","Open",J62))</f>
        <v/>
      </c>
      <c r="R62" s="7">
        <f>IF(OR(J62="Settled - won",J62="Settled - lost"),1,0)</f>
        <v/>
      </c>
      <c r="S62" s="7">
        <f>IF(J62="Settled - won",1,0)</f>
        <v/>
      </c>
      <c r="T62" s="19">
        <f>IF(ISNUMBER(F62),F62/100,0)</f>
        <v/>
      </c>
      <c r="U62" s="10">
        <f>IF(R62=1,(T62-S62)^2,0)</f>
        <v/>
      </c>
    </row>
    <row r="63">
      <c r="A63" s="13" t="n"/>
      <c r="B63" s="14" t="n"/>
      <c r="C63" s="14" t="n"/>
      <c r="D63" s="14" t="n"/>
      <c r="E63" s="14" t="n"/>
      <c r="F63" s="15" t="n"/>
      <c r="G63" s="16" t="n"/>
      <c r="H63" s="8">
        <f>IF(OR(E63="",F63=""),"",E63*F63/100+IF(ISNUMBER(G63),G63,0))</f>
        <v/>
      </c>
      <c r="I63" s="9">
        <f>IF(F63="","",F63/100)</f>
        <v/>
      </c>
      <c r="J63" s="14" t="n"/>
      <c r="K63" s="15" t="n"/>
      <c r="L63" s="16" t="n"/>
      <c r="M63" s="17">
        <f>IF(J63="Settled - won",100,IF(J63="Settled - lost",0,IF(AND(J63="Sold",K63&lt;&gt;""),K63,"")))</f>
        <v/>
      </c>
      <c r="N63" s="8">
        <f>IF(OR(M63="",E63=""),"",E63*M63/100-IF(ISNUMBER(L63),L63,0))</f>
        <v/>
      </c>
      <c r="O63" s="8">
        <f>IF(OR(N63="",H63=""),"",N63-H63)</f>
        <v/>
      </c>
      <c r="P63" s="9">
        <f>IF(OR(O63="",H63="",H63=0),"",O63/H63)</f>
        <v/>
      </c>
      <c r="Q63" s="18">
        <f>IF(H63="","",IF(J63="","Open",J63))</f>
        <v/>
      </c>
      <c r="R63" s="7">
        <f>IF(OR(J63="Settled - won",J63="Settled - lost"),1,0)</f>
        <v/>
      </c>
      <c r="S63" s="7">
        <f>IF(J63="Settled - won",1,0)</f>
        <v/>
      </c>
      <c r="T63" s="19">
        <f>IF(ISNUMBER(F63),F63/100,0)</f>
        <v/>
      </c>
      <c r="U63" s="10">
        <f>IF(R63=1,(T63-S63)^2,0)</f>
        <v/>
      </c>
    </row>
    <row r="64">
      <c r="A64" s="13" t="n"/>
      <c r="B64" s="14" t="n"/>
      <c r="C64" s="14" t="n"/>
      <c r="D64" s="14" t="n"/>
      <c r="E64" s="14" t="n"/>
      <c r="F64" s="15" t="n"/>
      <c r="G64" s="16" t="n"/>
      <c r="H64" s="8">
        <f>IF(OR(E64="",F64=""),"",E64*F64/100+IF(ISNUMBER(G64),G64,0))</f>
        <v/>
      </c>
      <c r="I64" s="9">
        <f>IF(F64="","",F64/100)</f>
        <v/>
      </c>
      <c r="J64" s="14" t="n"/>
      <c r="K64" s="15" t="n"/>
      <c r="L64" s="16" t="n"/>
      <c r="M64" s="17">
        <f>IF(J64="Settled - won",100,IF(J64="Settled - lost",0,IF(AND(J64="Sold",K64&lt;&gt;""),K64,"")))</f>
        <v/>
      </c>
      <c r="N64" s="8">
        <f>IF(OR(M64="",E64=""),"",E64*M64/100-IF(ISNUMBER(L64),L64,0))</f>
        <v/>
      </c>
      <c r="O64" s="8">
        <f>IF(OR(N64="",H64=""),"",N64-H64)</f>
        <v/>
      </c>
      <c r="P64" s="9">
        <f>IF(OR(O64="",H64="",H64=0),"",O64/H64)</f>
        <v/>
      </c>
      <c r="Q64" s="18">
        <f>IF(H64="","",IF(J64="","Open",J64))</f>
        <v/>
      </c>
      <c r="R64" s="7">
        <f>IF(OR(J64="Settled - won",J64="Settled - lost"),1,0)</f>
        <v/>
      </c>
      <c r="S64" s="7">
        <f>IF(J64="Settled - won",1,0)</f>
        <v/>
      </c>
      <c r="T64" s="19">
        <f>IF(ISNUMBER(F64),F64/100,0)</f>
        <v/>
      </c>
      <c r="U64" s="10">
        <f>IF(R64=1,(T64-S64)^2,0)</f>
        <v/>
      </c>
    </row>
    <row r="65">
      <c r="A65" s="13" t="n"/>
      <c r="B65" s="14" t="n"/>
      <c r="C65" s="14" t="n"/>
      <c r="D65" s="14" t="n"/>
      <c r="E65" s="14" t="n"/>
      <c r="F65" s="15" t="n"/>
      <c r="G65" s="16" t="n"/>
      <c r="H65" s="8">
        <f>IF(OR(E65="",F65=""),"",E65*F65/100+IF(ISNUMBER(G65),G65,0))</f>
        <v/>
      </c>
      <c r="I65" s="9">
        <f>IF(F65="","",F65/100)</f>
        <v/>
      </c>
      <c r="J65" s="14" t="n"/>
      <c r="K65" s="15" t="n"/>
      <c r="L65" s="16" t="n"/>
      <c r="M65" s="17">
        <f>IF(J65="Settled - won",100,IF(J65="Settled - lost",0,IF(AND(J65="Sold",K65&lt;&gt;""),K65,"")))</f>
        <v/>
      </c>
      <c r="N65" s="8">
        <f>IF(OR(M65="",E65=""),"",E65*M65/100-IF(ISNUMBER(L65),L65,0))</f>
        <v/>
      </c>
      <c r="O65" s="8">
        <f>IF(OR(N65="",H65=""),"",N65-H65)</f>
        <v/>
      </c>
      <c r="P65" s="9">
        <f>IF(OR(O65="",H65="",H65=0),"",O65/H65)</f>
        <v/>
      </c>
      <c r="Q65" s="18">
        <f>IF(H65="","",IF(J65="","Open",J65))</f>
        <v/>
      </c>
      <c r="R65" s="7">
        <f>IF(OR(J65="Settled - won",J65="Settled - lost"),1,0)</f>
        <v/>
      </c>
      <c r="S65" s="7">
        <f>IF(J65="Settled - won",1,0)</f>
        <v/>
      </c>
      <c r="T65" s="19">
        <f>IF(ISNUMBER(F65),F65/100,0)</f>
        <v/>
      </c>
      <c r="U65" s="10">
        <f>IF(R65=1,(T65-S65)^2,0)</f>
        <v/>
      </c>
    </row>
    <row r="66">
      <c r="A66" s="13" t="n"/>
      <c r="B66" s="14" t="n"/>
      <c r="C66" s="14" t="n"/>
      <c r="D66" s="14" t="n"/>
      <c r="E66" s="14" t="n"/>
      <c r="F66" s="15" t="n"/>
      <c r="G66" s="16" t="n"/>
      <c r="H66" s="8">
        <f>IF(OR(E66="",F66=""),"",E66*F66/100+IF(ISNUMBER(G66),G66,0))</f>
        <v/>
      </c>
      <c r="I66" s="9">
        <f>IF(F66="","",F66/100)</f>
        <v/>
      </c>
      <c r="J66" s="14" t="n"/>
      <c r="K66" s="15" t="n"/>
      <c r="L66" s="16" t="n"/>
      <c r="M66" s="17">
        <f>IF(J66="Settled - won",100,IF(J66="Settled - lost",0,IF(AND(J66="Sold",K66&lt;&gt;""),K66,"")))</f>
        <v/>
      </c>
      <c r="N66" s="8">
        <f>IF(OR(M66="",E66=""),"",E66*M66/100-IF(ISNUMBER(L66),L66,0))</f>
        <v/>
      </c>
      <c r="O66" s="8">
        <f>IF(OR(N66="",H66=""),"",N66-H66)</f>
        <v/>
      </c>
      <c r="P66" s="9">
        <f>IF(OR(O66="",H66="",H66=0),"",O66/H66)</f>
        <v/>
      </c>
      <c r="Q66" s="18">
        <f>IF(H66="","",IF(J66="","Open",J66))</f>
        <v/>
      </c>
      <c r="R66" s="7">
        <f>IF(OR(J66="Settled - won",J66="Settled - lost"),1,0)</f>
        <v/>
      </c>
      <c r="S66" s="7">
        <f>IF(J66="Settled - won",1,0)</f>
        <v/>
      </c>
      <c r="T66" s="19">
        <f>IF(ISNUMBER(F66),F66/100,0)</f>
        <v/>
      </c>
      <c r="U66" s="10">
        <f>IF(R66=1,(T66-S66)^2,0)</f>
        <v/>
      </c>
    </row>
    <row r="67">
      <c r="A67" s="13" t="n"/>
      <c r="B67" s="14" t="n"/>
      <c r="C67" s="14" t="n"/>
      <c r="D67" s="14" t="n"/>
      <c r="E67" s="14" t="n"/>
      <c r="F67" s="15" t="n"/>
      <c r="G67" s="16" t="n"/>
      <c r="H67" s="8">
        <f>IF(OR(E67="",F67=""),"",E67*F67/100+IF(ISNUMBER(G67),G67,0))</f>
        <v/>
      </c>
      <c r="I67" s="9">
        <f>IF(F67="","",F67/100)</f>
        <v/>
      </c>
      <c r="J67" s="14" t="n"/>
      <c r="K67" s="15" t="n"/>
      <c r="L67" s="16" t="n"/>
      <c r="M67" s="17">
        <f>IF(J67="Settled - won",100,IF(J67="Settled - lost",0,IF(AND(J67="Sold",K67&lt;&gt;""),K67,"")))</f>
        <v/>
      </c>
      <c r="N67" s="8">
        <f>IF(OR(M67="",E67=""),"",E67*M67/100-IF(ISNUMBER(L67),L67,0))</f>
        <v/>
      </c>
      <c r="O67" s="8">
        <f>IF(OR(N67="",H67=""),"",N67-H67)</f>
        <v/>
      </c>
      <c r="P67" s="9">
        <f>IF(OR(O67="",H67="",H67=0),"",O67/H67)</f>
        <v/>
      </c>
      <c r="Q67" s="18">
        <f>IF(H67="","",IF(J67="","Open",J67))</f>
        <v/>
      </c>
      <c r="R67" s="7">
        <f>IF(OR(J67="Settled - won",J67="Settled - lost"),1,0)</f>
        <v/>
      </c>
      <c r="S67" s="7">
        <f>IF(J67="Settled - won",1,0)</f>
        <v/>
      </c>
      <c r="T67" s="19">
        <f>IF(ISNUMBER(F67),F67/100,0)</f>
        <v/>
      </c>
      <c r="U67" s="10">
        <f>IF(R67=1,(T67-S67)^2,0)</f>
        <v/>
      </c>
    </row>
    <row r="68">
      <c r="A68" s="13" t="n"/>
      <c r="B68" s="14" t="n"/>
      <c r="C68" s="14" t="n"/>
      <c r="D68" s="14" t="n"/>
      <c r="E68" s="14" t="n"/>
      <c r="F68" s="15" t="n"/>
      <c r="G68" s="16" t="n"/>
      <c r="H68" s="8">
        <f>IF(OR(E68="",F68=""),"",E68*F68/100+IF(ISNUMBER(G68),G68,0))</f>
        <v/>
      </c>
      <c r="I68" s="9">
        <f>IF(F68="","",F68/100)</f>
        <v/>
      </c>
      <c r="J68" s="14" t="n"/>
      <c r="K68" s="15" t="n"/>
      <c r="L68" s="16" t="n"/>
      <c r="M68" s="17">
        <f>IF(J68="Settled - won",100,IF(J68="Settled - lost",0,IF(AND(J68="Sold",K68&lt;&gt;""),K68,"")))</f>
        <v/>
      </c>
      <c r="N68" s="8">
        <f>IF(OR(M68="",E68=""),"",E68*M68/100-IF(ISNUMBER(L68),L68,0))</f>
        <v/>
      </c>
      <c r="O68" s="8">
        <f>IF(OR(N68="",H68=""),"",N68-H68)</f>
        <v/>
      </c>
      <c r="P68" s="9">
        <f>IF(OR(O68="",H68="",H68=0),"",O68/H68)</f>
        <v/>
      </c>
      <c r="Q68" s="18">
        <f>IF(H68="","",IF(J68="","Open",J68))</f>
        <v/>
      </c>
      <c r="R68" s="7">
        <f>IF(OR(J68="Settled - won",J68="Settled - lost"),1,0)</f>
        <v/>
      </c>
      <c r="S68" s="7">
        <f>IF(J68="Settled - won",1,0)</f>
        <v/>
      </c>
      <c r="T68" s="19">
        <f>IF(ISNUMBER(F68),F68/100,0)</f>
        <v/>
      </c>
      <c r="U68" s="10">
        <f>IF(R68=1,(T68-S68)^2,0)</f>
        <v/>
      </c>
    </row>
    <row r="69">
      <c r="A69" s="13" t="n"/>
      <c r="B69" s="14" t="n"/>
      <c r="C69" s="14" t="n"/>
      <c r="D69" s="14" t="n"/>
      <c r="E69" s="14" t="n"/>
      <c r="F69" s="15" t="n"/>
      <c r="G69" s="16" t="n"/>
      <c r="H69" s="8">
        <f>IF(OR(E69="",F69=""),"",E69*F69/100+IF(ISNUMBER(G69),G69,0))</f>
        <v/>
      </c>
      <c r="I69" s="9">
        <f>IF(F69="","",F69/100)</f>
        <v/>
      </c>
      <c r="J69" s="14" t="n"/>
      <c r="K69" s="15" t="n"/>
      <c r="L69" s="16" t="n"/>
      <c r="M69" s="17">
        <f>IF(J69="Settled - won",100,IF(J69="Settled - lost",0,IF(AND(J69="Sold",K69&lt;&gt;""),K69,"")))</f>
        <v/>
      </c>
      <c r="N69" s="8">
        <f>IF(OR(M69="",E69=""),"",E69*M69/100-IF(ISNUMBER(L69),L69,0))</f>
        <v/>
      </c>
      <c r="O69" s="8">
        <f>IF(OR(N69="",H69=""),"",N69-H69)</f>
        <v/>
      </c>
      <c r="P69" s="9">
        <f>IF(OR(O69="",H69="",H69=0),"",O69/H69)</f>
        <v/>
      </c>
      <c r="Q69" s="18">
        <f>IF(H69="","",IF(J69="","Open",J69))</f>
        <v/>
      </c>
      <c r="R69" s="7">
        <f>IF(OR(J69="Settled - won",J69="Settled - lost"),1,0)</f>
        <v/>
      </c>
      <c r="S69" s="7">
        <f>IF(J69="Settled - won",1,0)</f>
        <v/>
      </c>
      <c r="T69" s="19">
        <f>IF(ISNUMBER(F69),F69/100,0)</f>
        <v/>
      </c>
      <c r="U69" s="10">
        <f>IF(R69=1,(T69-S69)^2,0)</f>
        <v/>
      </c>
    </row>
    <row r="70">
      <c r="A70" s="13" t="n"/>
      <c r="B70" s="14" t="n"/>
      <c r="C70" s="14" t="n"/>
      <c r="D70" s="14" t="n"/>
      <c r="E70" s="14" t="n"/>
      <c r="F70" s="15" t="n"/>
      <c r="G70" s="16" t="n"/>
      <c r="H70" s="8">
        <f>IF(OR(E70="",F70=""),"",E70*F70/100+IF(ISNUMBER(G70),G70,0))</f>
        <v/>
      </c>
      <c r="I70" s="9">
        <f>IF(F70="","",F70/100)</f>
        <v/>
      </c>
      <c r="J70" s="14" t="n"/>
      <c r="K70" s="15" t="n"/>
      <c r="L70" s="16" t="n"/>
      <c r="M70" s="17">
        <f>IF(J70="Settled - won",100,IF(J70="Settled - lost",0,IF(AND(J70="Sold",K70&lt;&gt;""),K70,"")))</f>
        <v/>
      </c>
      <c r="N70" s="8">
        <f>IF(OR(M70="",E70=""),"",E70*M70/100-IF(ISNUMBER(L70),L70,0))</f>
        <v/>
      </c>
      <c r="O70" s="8">
        <f>IF(OR(N70="",H70=""),"",N70-H70)</f>
        <v/>
      </c>
      <c r="P70" s="9">
        <f>IF(OR(O70="",H70="",H70=0),"",O70/H70)</f>
        <v/>
      </c>
      <c r="Q70" s="18">
        <f>IF(H70="","",IF(J70="","Open",J70))</f>
        <v/>
      </c>
      <c r="R70" s="7">
        <f>IF(OR(J70="Settled - won",J70="Settled - lost"),1,0)</f>
        <v/>
      </c>
      <c r="S70" s="7">
        <f>IF(J70="Settled - won",1,0)</f>
        <v/>
      </c>
      <c r="T70" s="19">
        <f>IF(ISNUMBER(F70),F70/100,0)</f>
        <v/>
      </c>
      <c r="U70" s="10">
        <f>IF(R70=1,(T70-S70)^2,0)</f>
        <v/>
      </c>
    </row>
    <row r="71">
      <c r="A71" s="13" t="n"/>
      <c r="B71" s="14" t="n"/>
      <c r="C71" s="14" t="n"/>
      <c r="D71" s="14" t="n"/>
      <c r="E71" s="14" t="n"/>
      <c r="F71" s="15" t="n"/>
      <c r="G71" s="16" t="n"/>
      <c r="H71" s="8">
        <f>IF(OR(E71="",F71=""),"",E71*F71/100+IF(ISNUMBER(G71),G71,0))</f>
        <v/>
      </c>
      <c r="I71" s="9">
        <f>IF(F71="","",F71/100)</f>
        <v/>
      </c>
      <c r="J71" s="14" t="n"/>
      <c r="K71" s="15" t="n"/>
      <c r="L71" s="16" t="n"/>
      <c r="M71" s="17">
        <f>IF(J71="Settled - won",100,IF(J71="Settled - lost",0,IF(AND(J71="Sold",K71&lt;&gt;""),K71,"")))</f>
        <v/>
      </c>
      <c r="N71" s="8">
        <f>IF(OR(M71="",E71=""),"",E71*M71/100-IF(ISNUMBER(L71),L71,0))</f>
        <v/>
      </c>
      <c r="O71" s="8">
        <f>IF(OR(N71="",H71=""),"",N71-H71)</f>
        <v/>
      </c>
      <c r="P71" s="9">
        <f>IF(OR(O71="",H71="",H71=0),"",O71/H71)</f>
        <v/>
      </c>
      <c r="Q71" s="18">
        <f>IF(H71="","",IF(J71="","Open",J71))</f>
        <v/>
      </c>
      <c r="R71" s="7">
        <f>IF(OR(J71="Settled - won",J71="Settled - lost"),1,0)</f>
        <v/>
      </c>
      <c r="S71" s="7">
        <f>IF(J71="Settled - won",1,0)</f>
        <v/>
      </c>
      <c r="T71" s="19">
        <f>IF(ISNUMBER(F71),F71/100,0)</f>
        <v/>
      </c>
      <c r="U71" s="10">
        <f>IF(R71=1,(T71-S71)^2,0)</f>
        <v/>
      </c>
    </row>
    <row r="72">
      <c r="A72" s="13" t="n"/>
      <c r="B72" s="14" t="n"/>
      <c r="C72" s="14" t="n"/>
      <c r="D72" s="14" t="n"/>
      <c r="E72" s="14" t="n"/>
      <c r="F72" s="15" t="n"/>
      <c r="G72" s="16" t="n"/>
      <c r="H72" s="8">
        <f>IF(OR(E72="",F72=""),"",E72*F72/100+IF(ISNUMBER(G72),G72,0))</f>
        <v/>
      </c>
      <c r="I72" s="9">
        <f>IF(F72="","",F72/100)</f>
        <v/>
      </c>
      <c r="J72" s="14" t="n"/>
      <c r="K72" s="15" t="n"/>
      <c r="L72" s="16" t="n"/>
      <c r="M72" s="17">
        <f>IF(J72="Settled - won",100,IF(J72="Settled - lost",0,IF(AND(J72="Sold",K72&lt;&gt;""),K72,"")))</f>
        <v/>
      </c>
      <c r="N72" s="8">
        <f>IF(OR(M72="",E72=""),"",E72*M72/100-IF(ISNUMBER(L72),L72,0))</f>
        <v/>
      </c>
      <c r="O72" s="8">
        <f>IF(OR(N72="",H72=""),"",N72-H72)</f>
        <v/>
      </c>
      <c r="P72" s="9">
        <f>IF(OR(O72="",H72="",H72=0),"",O72/H72)</f>
        <v/>
      </c>
      <c r="Q72" s="18">
        <f>IF(H72="","",IF(J72="","Open",J72))</f>
        <v/>
      </c>
      <c r="R72" s="7">
        <f>IF(OR(J72="Settled - won",J72="Settled - lost"),1,0)</f>
        <v/>
      </c>
      <c r="S72" s="7">
        <f>IF(J72="Settled - won",1,0)</f>
        <v/>
      </c>
      <c r="T72" s="19">
        <f>IF(ISNUMBER(F72),F72/100,0)</f>
        <v/>
      </c>
      <c r="U72" s="10">
        <f>IF(R72=1,(T72-S72)^2,0)</f>
        <v/>
      </c>
    </row>
    <row r="73">
      <c r="A73" s="13" t="n"/>
      <c r="B73" s="14" t="n"/>
      <c r="C73" s="14" t="n"/>
      <c r="D73" s="14" t="n"/>
      <c r="E73" s="14" t="n"/>
      <c r="F73" s="15" t="n"/>
      <c r="G73" s="16" t="n"/>
      <c r="H73" s="8">
        <f>IF(OR(E73="",F73=""),"",E73*F73/100+IF(ISNUMBER(G73),G73,0))</f>
        <v/>
      </c>
      <c r="I73" s="9">
        <f>IF(F73="","",F73/100)</f>
        <v/>
      </c>
      <c r="J73" s="14" t="n"/>
      <c r="K73" s="15" t="n"/>
      <c r="L73" s="16" t="n"/>
      <c r="M73" s="17">
        <f>IF(J73="Settled - won",100,IF(J73="Settled - lost",0,IF(AND(J73="Sold",K73&lt;&gt;""),K73,"")))</f>
        <v/>
      </c>
      <c r="N73" s="8">
        <f>IF(OR(M73="",E73=""),"",E73*M73/100-IF(ISNUMBER(L73),L73,0))</f>
        <v/>
      </c>
      <c r="O73" s="8">
        <f>IF(OR(N73="",H73=""),"",N73-H73)</f>
        <v/>
      </c>
      <c r="P73" s="9">
        <f>IF(OR(O73="",H73="",H73=0),"",O73/H73)</f>
        <v/>
      </c>
      <c r="Q73" s="18">
        <f>IF(H73="","",IF(J73="","Open",J73))</f>
        <v/>
      </c>
      <c r="R73" s="7">
        <f>IF(OR(J73="Settled - won",J73="Settled - lost"),1,0)</f>
        <v/>
      </c>
      <c r="S73" s="7">
        <f>IF(J73="Settled - won",1,0)</f>
        <v/>
      </c>
      <c r="T73" s="19">
        <f>IF(ISNUMBER(F73),F73/100,0)</f>
        <v/>
      </c>
      <c r="U73" s="10">
        <f>IF(R73=1,(T73-S73)^2,0)</f>
        <v/>
      </c>
    </row>
    <row r="74">
      <c r="A74" s="13" t="n"/>
      <c r="B74" s="14" t="n"/>
      <c r="C74" s="14" t="n"/>
      <c r="D74" s="14" t="n"/>
      <c r="E74" s="14" t="n"/>
      <c r="F74" s="15" t="n"/>
      <c r="G74" s="16" t="n"/>
      <c r="H74" s="8">
        <f>IF(OR(E74="",F74=""),"",E74*F74/100+IF(ISNUMBER(G74),G74,0))</f>
        <v/>
      </c>
      <c r="I74" s="9">
        <f>IF(F74="","",F74/100)</f>
        <v/>
      </c>
      <c r="J74" s="14" t="n"/>
      <c r="K74" s="15" t="n"/>
      <c r="L74" s="16" t="n"/>
      <c r="M74" s="17">
        <f>IF(J74="Settled - won",100,IF(J74="Settled - lost",0,IF(AND(J74="Sold",K74&lt;&gt;""),K74,"")))</f>
        <v/>
      </c>
      <c r="N74" s="8">
        <f>IF(OR(M74="",E74=""),"",E74*M74/100-IF(ISNUMBER(L74),L74,0))</f>
        <v/>
      </c>
      <c r="O74" s="8">
        <f>IF(OR(N74="",H74=""),"",N74-H74)</f>
        <v/>
      </c>
      <c r="P74" s="9">
        <f>IF(OR(O74="",H74="",H74=0),"",O74/H74)</f>
        <v/>
      </c>
      <c r="Q74" s="18">
        <f>IF(H74="","",IF(J74="","Open",J74))</f>
        <v/>
      </c>
      <c r="R74" s="7">
        <f>IF(OR(J74="Settled - won",J74="Settled - lost"),1,0)</f>
        <v/>
      </c>
      <c r="S74" s="7">
        <f>IF(J74="Settled - won",1,0)</f>
        <v/>
      </c>
      <c r="T74" s="19">
        <f>IF(ISNUMBER(F74),F74/100,0)</f>
        <v/>
      </c>
      <c r="U74" s="10">
        <f>IF(R74=1,(T74-S74)^2,0)</f>
        <v/>
      </c>
    </row>
    <row r="75">
      <c r="A75" s="13" t="n"/>
      <c r="B75" s="14" t="n"/>
      <c r="C75" s="14" t="n"/>
      <c r="D75" s="14" t="n"/>
      <c r="E75" s="14" t="n"/>
      <c r="F75" s="15" t="n"/>
      <c r="G75" s="16" t="n"/>
      <c r="H75" s="8">
        <f>IF(OR(E75="",F75=""),"",E75*F75/100+IF(ISNUMBER(G75),G75,0))</f>
        <v/>
      </c>
      <c r="I75" s="9">
        <f>IF(F75="","",F75/100)</f>
        <v/>
      </c>
      <c r="J75" s="14" t="n"/>
      <c r="K75" s="15" t="n"/>
      <c r="L75" s="16" t="n"/>
      <c r="M75" s="17">
        <f>IF(J75="Settled - won",100,IF(J75="Settled - lost",0,IF(AND(J75="Sold",K75&lt;&gt;""),K75,"")))</f>
        <v/>
      </c>
      <c r="N75" s="8">
        <f>IF(OR(M75="",E75=""),"",E75*M75/100-IF(ISNUMBER(L75),L75,0))</f>
        <v/>
      </c>
      <c r="O75" s="8">
        <f>IF(OR(N75="",H75=""),"",N75-H75)</f>
        <v/>
      </c>
      <c r="P75" s="9">
        <f>IF(OR(O75="",H75="",H75=0),"",O75/H75)</f>
        <v/>
      </c>
      <c r="Q75" s="18">
        <f>IF(H75="","",IF(J75="","Open",J75))</f>
        <v/>
      </c>
      <c r="R75" s="7">
        <f>IF(OR(J75="Settled - won",J75="Settled - lost"),1,0)</f>
        <v/>
      </c>
      <c r="S75" s="7">
        <f>IF(J75="Settled - won",1,0)</f>
        <v/>
      </c>
      <c r="T75" s="19">
        <f>IF(ISNUMBER(F75),F75/100,0)</f>
        <v/>
      </c>
      <c r="U75" s="10">
        <f>IF(R75=1,(T75-S75)^2,0)</f>
        <v/>
      </c>
    </row>
    <row r="76">
      <c r="A76" s="13" t="n"/>
      <c r="B76" s="14" t="n"/>
      <c r="C76" s="14" t="n"/>
      <c r="D76" s="14" t="n"/>
      <c r="E76" s="14" t="n"/>
      <c r="F76" s="15" t="n"/>
      <c r="G76" s="16" t="n"/>
      <c r="H76" s="8">
        <f>IF(OR(E76="",F76=""),"",E76*F76/100+IF(ISNUMBER(G76),G76,0))</f>
        <v/>
      </c>
      <c r="I76" s="9">
        <f>IF(F76="","",F76/100)</f>
        <v/>
      </c>
      <c r="J76" s="14" t="n"/>
      <c r="K76" s="15" t="n"/>
      <c r="L76" s="16" t="n"/>
      <c r="M76" s="17">
        <f>IF(J76="Settled - won",100,IF(J76="Settled - lost",0,IF(AND(J76="Sold",K76&lt;&gt;""),K76,"")))</f>
        <v/>
      </c>
      <c r="N76" s="8">
        <f>IF(OR(M76="",E76=""),"",E76*M76/100-IF(ISNUMBER(L76),L76,0))</f>
        <v/>
      </c>
      <c r="O76" s="8">
        <f>IF(OR(N76="",H76=""),"",N76-H76)</f>
        <v/>
      </c>
      <c r="P76" s="9">
        <f>IF(OR(O76="",H76="",H76=0),"",O76/H76)</f>
        <v/>
      </c>
      <c r="Q76" s="18">
        <f>IF(H76="","",IF(J76="","Open",J76))</f>
        <v/>
      </c>
      <c r="R76" s="7">
        <f>IF(OR(J76="Settled - won",J76="Settled - lost"),1,0)</f>
        <v/>
      </c>
      <c r="S76" s="7">
        <f>IF(J76="Settled - won",1,0)</f>
        <v/>
      </c>
      <c r="T76" s="19">
        <f>IF(ISNUMBER(F76),F76/100,0)</f>
        <v/>
      </c>
      <c r="U76" s="10">
        <f>IF(R76=1,(T76-S76)^2,0)</f>
        <v/>
      </c>
    </row>
    <row r="77">
      <c r="A77" s="13" t="n"/>
      <c r="B77" s="14" t="n"/>
      <c r="C77" s="14" t="n"/>
      <c r="D77" s="14" t="n"/>
      <c r="E77" s="14" t="n"/>
      <c r="F77" s="15" t="n"/>
      <c r="G77" s="16" t="n"/>
      <c r="H77" s="8">
        <f>IF(OR(E77="",F77=""),"",E77*F77/100+IF(ISNUMBER(G77),G77,0))</f>
        <v/>
      </c>
      <c r="I77" s="9">
        <f>IF(F77="","",F77/100)</f>
        <v/>
      </c>
      <c r="J77" s="14" t="n"/>
      <c r="K77" s="15" t="n"/>
      <c r="L77" s="16" t="n"/>
      <c r="M77" s="17">
        <f>IF(J77="Settled - won",100,IF(J77="Settled - lost",0,IF(AND(J77="Sold",K77&lt;&gt;""),K77,"")))</f>
        <v/>
      </c>
      <c r="N77" s="8">
        <f>IF(OR(M77="",E77=""),"",E77*M77/100-IF(ISNUMBER(L77),L77,0))</f>
        <v/>
      </c>
      <c r="O77" s="8">
        <f>IF(OR(N77="",H77=""),"",N77-H77)</f>
        <v/>
      </c>
      <c r="P77" s="9">
        <f>IF(OR(O77="",H77="",H77=0),"",O77/H77)</f>
        <v/>
      </c>
      <c r="Q77" s="18">
        <f>IF(H77="","",IF(J77="","Open",J77))</f>
        <v/>
      </c>
      <c r="R77" s="7">
        <f>IF(OR(J77="Settled - won",J77="Settled - lost"),1,0)</f>
        <v/>
      </c>
      <c r="S77" s="7">
        <f>IF(J77="Settled - won",1,0)</f>
        <v/>
      </c>
      <c r="T77" s="19">
        <f>IF(ISNUMBER(F77),F77/100,0)</f>
        <v/>
      </c>
      <c r="U77" s="10">
        <f>IF(R77=1,(T77-S77)^2,0)</f>
        <v/>
      </c>
    </row>
    <row r="78">
      <c r="A78" s="13" t="n"/>
      <c r="B78" s="14" t="n"/>
      <c r="C78" s="14" t="n"/>
      <c r="D78" s="14" t="n"/>
      <c r="E78" s="14" t="n"/>
      <c r="F78" s="15" t="n"/>
      <c r="G78" s="16" t="n"/>
      <c r="H78" s="8">
        <f>IF(OR(E78="",F78=""),"",E78*F78/100+IF(ISNUMBER(G78),G78,0))</f>
        <v/>
      </c>
      <c r="I78" s="9">
        <f>IF(F78="","",F78/100)</f>
        <v/>
      </c>
      <c r="J78" s="14" t="n"/>
      <c r="K78" s="15" t="n"/>
      <c r="L78" s="16" t="n"/>
      <c r="M78" s="17">
        <f>IF(J78="Settled - won",100,IF(J78="Settled - lost",0,IF(AND(J78="Sold",K78&lt;&gt;""),K78,"")))</f>
        <v/>
      </c>
      <c r="N78" s="8">
        <f>IF(OR(M78="",E78=""),"",E78*M78/100-IF(ISNUMBER(L78),L78,0))</f>
        <v/>
      </c>
      <c r="O78" s="8">
        <f>IF(OR(N78="",H78=""),"",N78-H78)</f>
        <v/>
      </c>
      <c r="P78" s="9">
        <f>IF(OR(O78="",H78="",H78=0),"",O78/H78)</f>
        <v/>
      </c>
      <c r="Q78" s="18">
        <f>IF(H78="","",IF(J78="","Open",J78))</f>
        <v/>
      </c>
      <c r="R78" s="7">
        <f>IF(OR(J78="Settled - won",J78="Settled - lost"),1,0)</f>
        <v/>
      </c>
      <c r="S78" s="7">
        <f>IF(J78="Settled - won",1,0)</f>
        <v/>
      </c>
      <c r="T78" s="19">
        <f>IF(ISNUMBER(F78),F78/100,0)</f>
        <v/>
      </c>
      <c r="U78" s="10">
        <f>IF(R78=1,(T78-S78)^2,0)</f>
        <v/>
      </c>
    </row>
    <row r="79">
      <c r="A79" s="13" t="n"/>
      <c r="B79" s="14" t="n"/>
      <c r="C79" s="14" t="n"/>
      <c r="D79" s="14" t="n"/>
      <c r="E79" s="14" t="n"/>
      <c r="F79" s="15" t="n"/>
      <c r="G79" s="16" t="n"/>
      <c r="H79" s="8">
        <f>IF(OR(E79="",F79=""),"",E79*F79/100+IF(ISNUMBER(G79),G79,0))</f>
        <v/>
      </c>
      <c r="I79" s="9">
        <f>IF(F79="","",F79/100)</f>
        <v/>
      </c>
      <c r="J79" s="14" t="n"/>
      <c r="K79" s="15" t="n"/>
      <c r="L79" s="16" t="n"/>
      <c r="M79" s="17">
        <f>IF(J79="Settled - won",100,IF(J79="Settled - lost",0,IF(AND(J79="Sold",K79&lt;&gt;""),K79,"")))</f>
        <v/>
      </c>
      <c r="N79" s="8">
        <f>IF(OR(M79="",E79=""),"",E79*M79/100-IF(ISNUMBER(L79),L79,0))</f>
        <v/>
      </c>
      <c r="O79" s="8">
        <f>IF(OR(N79="",H79=""),"",N79-H79)</f>
        <v/>
      </c>
      <c r="P79" s="9">
        <f>IF(OR(O79="",H79="",H79=0),"",O79/H79)</f>
        <v/>
      </c>
      <c r="Q79" s="18">
        <f>IF(H79="","",IF(J79="","Open",J79))</f>
        <v/>
      </c>
      <c r="R79" s="7">
        <f>IF(OR(J79="Settled - won",J79="Settled - lost"),1,0)</f>
        <v/>
      </c>
      <c r="S79" s="7">
        <f>IF(J79="Settled - won",1,0)</f>
        <v/>
      </c>
      <c r="T79" s="19">
        <f>IF(ISNUMBER(F79),F79/100,0)</f>
        <v/>
      </c>
      <c r="U79" s="10">
        <f>IF(R79=1,(T79-S79)^2,0)</f>
        <v/>
      </c>
    </row>
    <row r="80">
      <c r="A80" s="13" t="n"/>
      <c r="B80" s="14" t="n"/>
      <c r="C80" s="14" t="n"/>
      <c r="D80" s="14" t="n"/>
      <c r="E80" s="14" t="n"/>
      <c r="F80" s="15" t="n"/>
      <c r="G80" s="16" t="n"/>
      <c r="H80" s="8">
        <f>IF(OR(E80="",F80=""),"",E80*F80/100+IF(ISNUMBER(G80),G80,0))</f>
        <v/>
      </c>
      <c r="I80" s="9">
        <f>IF(F80="","",F80/100)</f>
        <v/>
      </c>
      <c r="J80" s="14" t="n"/>
      <c r="K80" s="15" t="n"/>
      <c r="L80" s="16" t="n"/>
      <c r="M80" s="17">
        <f>IF(J80="Settled - won",100,IF(J80="Settled - lost",0,IF(AND(J80="Sold",K80&lt;&gt;""),K80,"")))</f>
        <v/>
      </c>
      <c r="N80" s="8">
        <f>IF(OR(M80="",E80=""),"",E80*M80/100-IF(ISNUMBER(L80),L80,0))</f>
        <v/>
      </c>
      <c r="O80" s="8">
        <f>IF(OR(N80="",H80=""),"",N80-H80)</f>
        <v/>
      </c>
      <c r="P80" s="9">
        <f>IF(OR(O80="",H80="",H80=0),"",O80/H80)</f>
        <v/>
      </c>
      <c r="Q80" s="18">
        <f>IF(H80="","",IF(J80="","Open",J80))</f>
        <v/>
      </c>
      <c r="R80" s="7">
        <f>IF(OR(J80="Settled - won",J80="Settled - lost"),1,0)</f>
        <v/>
      </c>
      <c r="S80" s="7">
        <f>IF(J80="Settled - won",1,0)</f>
        <v/>
      </c>
      <c r="T80" s="19">
        <f>IF(ISNUMBER(F80),F80/100,0)</f>
        <v/>
      </c>
      <c r="U80" s="10">
        <f>IF(R80=1,(T80-S80)^2,0)</f>
        <v/>
      </c>
    </row>
    <row r="81">
      <c r="A81" s="13" t="n"/>
      <c r="B81" s="14" t="n"/>
      <c r="C81" s="14" t="n"/>
      <c r="D81" s="14" t="n"/>
      <c r="E81" s="14" t="n"/>
      <c r="F81" s="15" t="n"/>
      <c r="G81" s="16" t="n"/>
      <c r="H81" s="8">
        <f>IF(OR(E81="",F81=""),"",E81*F81/100+IF(ISNUMBER(G81),G81,0))</f>
        <v/>
      </c>
      <c r="I81" s="9">
        <f>IF(F81="","",F81/100)</f>
        <v/>
      </c>
      <c r="J81" s="14" t="n"/>
      <c r="K81" s="15" t="n"/>
      <c r="L81" s="16" t="n"/>
      <c r="M81" s="17">
        <f>IF(J81="Settled - won",100,IF(J81="Settled - lost",0,IF(AND(J81="Sold",K81&lt;&gt;""),K81,"")))</f>
        <v/>
      </c>
      <c r="N81" s="8">
        <f>IF(OR(M81="",E81=""),"",E81*M81/100-IF(ISNUMBER(L81),L81,0))</f>
        <v/>
      </c>
      <c r="O81" s="8">
        <f>IF(OR(N81="",H81=""),"",N81-H81)</f>
        <v/>
      </c>
      <c r="P81" s="9">
        <f>IF(OR(O81="",H81="",H81=0),"",O81/H81)</f>
        <v/>
      </c>
      <c r="Q81" s="18">
        <f>IF(H81="","",IF(J81="","Open",J81))</f>
        <v/>
      </c>
      <c r="R81" s="7">
        <f>IF(OR(J81="Settled - won",J81="Settled - lost"),1,0)</f>
        <v/>
      </c>
      <c r="S81" s="7">
        <f>IF(J81="Settled - won",1,0)</f>
        <v/>
      </c>
      <c r="T81" s="19">
        <f>IF(ISNUMBER(F81),F81/100,0)</f>
        <v/>
      </c>
      <c r="U81" s="10">
        <f>IF(R81=1,(T81-S81)^2,0)</f>
        <v/>
      </c>
    </row>
    <row r="82">
      <c r="A82" s="13" t="n"/>
      <c r="B82" s="14" t="n"/>
      <c r="C82" s="14" t="n"/>
      <c r="D82" s="14" t="n"/>
      <c r="E82" s="14" t="n"/>
      <c r="F82" s="15" t="n"/>
      <c r="G82" s="16" t="n"/>
      <c r="H82" s="8">
        <f>IF(OR(E82="",F82=""),"",E82*F82/100+IF(ISNUMBER(G82),G82,0))</f>
        <v/>
      </c>
      <c r="I82" s="9">
        <f>IF(F82="","",F82/100)</f>
        <v/>
      </c>
      <c r="J82" s="14" t="n"/>
      <c r="K82" s="15" t="n"/>
      <c r="L82" s="16" t="n"/>
      <c r="M82" s="17">
        <f>IF(J82="Settled - won",100,IF(J82="Settled - lost",0,IF(AND(J82="Sold",K82&lt;&gt;""),K82,"")))</f>
        <v/>
      </c>
      <c r="N82" s="8">
        <f>IF(OR(M82="",E82=""),"",E82*M82/100-IF(ISNUMBER(L82),L82,0))</f>
        <v/>
      </c>
      <c r="O82" s="8">
        <f>IF(OR(N82="",H82=""),"",N82-H82)</f>
        <v/>
      </c>
      <c r="P82" s="9">
        <f>IF(OR(O82="",H82="",H82=0),"",O82/H82)</f>
        <v/>
      </c>
      <c r="Q82" s="18">
        <f>IF(H82="","",IF(J82="","Open",J82))</f>
        <v/>
      </c>
      <c r="R82" s="7">
        <f>IF(OR(J82="Settled - won",J82="Settled - lost"),1,0)</f>
        <v/>
      </c>
      <c r="S82" s="7">
        <f>IF(J82="Settled - won",1,0)</f>
        <v/>
      </c>
      <c r="T82" s="19">
        <f>IF(ISNUMBER(F82),F82/100,0)</f>
        <v/>
      </c>
      <c r="U82" s="10">
        <f>IF(R82=1,(T82-S82)^2,0)</f>
        <v/>
      </c>
    </row>
    <row r="83">
      <c r="A83" s="13" t="n"/>
      <c r="B83" s="14" t="n"/>
      <c r="C83" s="14" t="n"/>
      <c r="D83" s="14" t="n"/>
      <c r="E83" s="14" t="n"/>
      <c r="F83" s="15" t="n"/>
      <c r="G83" s="16" t="n"/>
      <c r="H83" s="8">
        <f>IF(OR(E83="",F83=""),"",E83*F83/100+IF(ISNUMBER(G83),G83,0))</f>
        <v/>
      </c>
      <c r="I83" s="9">
        <f>IF(F83="","",F83/100)</f>
        <v/>
      </c>
      <c r="J83" s="14" t="n"/>
      <c r="K83" s="15" t="n"/>
      <c r="L83" s="16" t="n"/>
      <c r="M83" s="17">
        <f>IF(J83="Settled - won",100,IF(J83="Settled - lost",0,IF(AND(J83="Sold",K83&lt;&gt;""),K83,"")))</f>
        <v/>
      </c>
      <c r="N83" s="8">
        <f>IF(OR(M83="",E83=""),"",E83*M83/100-IF(ISNUMBER(L83),L83,0))</f>
        <v/>
      </c>
      <c r="O83" s="8">
        <f>IF(OR(N83="",H83=""),"",N83-H83)</f>
        <v/>
      </c>
      <c r="P83" s="9">
        <f>IF(OR(O83="",H83="",H83=0),"",O83/H83)</f>
        <v/>
      </c>
      <c r="Q83" s="18">
        <f>IF(H83="","",IF(J83="","Open",J83))</f>
        <v/>
      </c>
      <c r="R83" s="7">
        <f>IF(OR(J83="Settled - won",J83="Settled - lost"),1,0)</f>
        <v/>
      </c>
      <c r="S83" s="7">
        <f>IF(J83="Settled - won",1,0)</f>
        <v/>
      </c>
      <c r="T83" s="19">
        <f>IF(ISNUMBER(F83),F83/100,0)</f>
        <v/>
      </c>
      <c r="U83" s="10">
        <f>IF(R83=1,(T83-S83)^2,0)</f>
        <v/>
      </c>
    </row>
    <row r="84">
      <c r="A84" s="13" t="n"/>
      <c r="B84" s="14" t="n"/>
      <c r="C84" s="14" t="n"/>
      <c r="D84" s="14" t="n"/>
      <c r="E84" s="14" t="n"/>
      <c r="F84" s="15" t="n"/>
      <c r="G84" s="16" t="n"/>
      <c r="H84" s="8">
        <f>IF(OR(E84="",F84=""),"",E84*F84/100+IF(ISNUMBER(G84),G84,0))</f>
        <v/>
      </c>
      <c r="I84" s="9">
        <f>IF(F84="","",F84/100)</f>
        <v/>
      </c>
      <c r="J84" s="14" t="n"/>
      <c r="K84" s="15" t="n"/>
      <c r="L84" s="16" t="n"/>
      <c r="M84" s="17">
        <f>IF(J84="Settled - won",100,IF(J84="Settled - lost",0,IF(AND(J84="Sold",K84&lt;&gt;""),K84,"")))</f>
        <v/>
      </c>
      <c r="N84" s="8">
        <f>IF(OR(M84="",E84=""),"",E84*M84/100-IF(ISNUMBER(L84),L84,0))</f>
        <v/>
      </c>
      <c r="O84" s="8">
        <f>IF(OR(N84="",H84=""),"",N84-H84)</f>
        <v/>
      </c>
      <c r="P84" s="9">
        <f>IF(OR(O84="",H84="",H84=0),"",O84/H84)</f>
        <v/>
      </c>
      <c r="Q84" s="18">
        <f>IF(H84="","",IF(J84="","Open",J84))</f>
        <v/>
      </c>
      <c r="R84" s="7">
        <f>IF(OR(J84="Settled - won",J84="Settled - lost"),1,0)</f>
        <v/>
      </c>
      <c r="S84" s="7">
        <f>IF(J84="Settled - won",1,0)</f>
        <v/>
      </c>
      <c r="T84" s="19">
        <f>IF(ISNUMBER(F84),F84/100,0)</f>
        <v/>
      </c>
      <c r="U84" s="10">
        <f>IF(R84=1,(T84-S84)^2,0)</f>
        <v/>
      </c>
    </row>
    <row r="85">
      <c r="A85" s="13" t="n"/>
      <c r="B85" s="14" t="n"/>
      <c r="C85" s="14" t="n"/>
      <c r="D85" s="14" t="n"/>
      <c r="E85" s="14" t="n"/>
      <c r="F85" s="15" t="n"/>
      <c r="G85" s="16" t="n"/>
      <c r="H85" s="8">
        <f>IF(OR(E85="",F85=""),"",E85*F85/100+IF(ISNUMBER(G85),G85,0))</f>
        <v/>
      </c>
      <c r="I85" s="9">
        <f>IF(F85="","",F85/100)</f>
        <v/>
      </c>
      <c r="J85" s="14" t="n"/>
      <c r="K85" s="15" t="n"/>
      <c r="L85" s="16" t="n"/>
      <c r="M85" s="17">
        <f>IF(J85="Settled - won",100,IF(J85="Settled - lost",0,IF(AND(J85="Sold",K85&lt;&gt;""),K85,"")))</f>
        <v/>
      </c>
      <c r="N85" s="8">
        <f>IF(OR(M85="",E85=""),"",E85*M85/100-IF(ISNUMBER(L85),L85,0))</f>
        <v/>
      </c>
      <c r="O85" s="8">
        <f>IF(OR(N85="",H85=""),"",N85-H85)</f>
        <v/>
      </c>
      <c r="P85" s="9">
        <f>IF(OR(O85="",H85="",H85=0),"",O85/H85)</f>
        <v/>
      </c>
      <c r="Q85" s="18">
        <f>IF(H85="","",IF(J85="","Open",J85))</f>
        <v/>
      </c>
      <c r="R85" s="7">
        <f>IF(OR(J85="Settled - won",J85="Settled - lost"),1,0)</f>
        <v/>
      </c>
      <c r="S85" s="7">
        <f>IF(J85="Settled - won",1,0)</f>
        <v/>
      </c>
      <c r="T85" s="19">
        <f>IF(ISNUMBER(F85),F85/100,0)</f>
        <v/>
      </c>
      <c r="U85" s="10">
        <f>IF(R85=1,(T85-S85)^2,0)</f>
        <v/>
      </c>
    </row>
    <row r="86">
      <c r="A86" s="13" t="n"/>
      <c r="B86" s="14" t="n"/>
      <c r="C86" s="14" t="n"/>
      <c r="D86" s="14" t="n"/>
      <c r="E86" s="14" t="n"/>
      <c r="F86" s="15" t="n"/>
      <c r="G86" s="16" t="n"/>
      <c r="H86" s="8">
        <f>IF(OR(E86="",F86=""),"",E86*F86/100+IF(ISNUMBER(G86),G86,0))</f>
        <v/>
      </c>
      <c r="I86" s="9">
        <f>IF(F86="","",F86/100)</f>
        <v/>
      </c>
      <c r="J86" s="14" t="n"/>
      <c r="K86" s="15" t="n"/>
      <c r="L86" s="16" t="n"/>
      <c r="M86" s="17">
        <f>IF(J86="Settled - won",100,IF(J86="Settled - lost",0,IF(AND(J86="Sold",K86&lt;&gt;""),K86,"")))</f>
        <v/>
      </c>
      <c r="N86" s="8">
        <f>IF(OR(M86="",E86=""),"",E86*M86/100-IF(ISNUMBER(L86),L86,0))</f>
        <v/>
      </c>
      <c r="O86" s="8">
        <f>IF(OR(N86="",H86=""),"",N86-H86)</f>
        <v/>
      </c>
      <c r="P86" s="9">
        <f>IF(OR(O86="",H86="",H86=0),"",O86/H86)</f>
        <v/>
      </c>
      <c r="Q86" s="18">
        <f>IF(H86="","",IF(J86="","Open",J86))</f>
        <v/>
      </c>
      <c r="R86" s="7">
        <f>IF(OR(J86="Settled - won",J86="Settled - lost"),1,0)</f>
        <v/>
      </c>
      <c r="S86" s="7">
        <f>IF(J86="Settled - won",1,0)</f>
        <v/>
      </c>
      <c r="T86" s="19">
        <f>IF(ISNUMBER(F86),F86/100,0)</f>
        <v/>
      </c>
      <c r="U86" s="10">
        <f>IF(R86=1,(T86-S86)^2,0)</f>
        <v/>
      </c>
    </row>
    <row r="87">
      <c r="A87" s="13" t="n"/>
      <c r="B87" s="14" t="n"/>
      <c r="C87" s="14" t="n"/>
      <c r="D87" s="14" t="n"/>
      <c r="E87" s="14" t="n"/>
      <c r="F87" s="15" t="n"/>
      <c r="G87" s="16" t="n"/>
      <c r="H87" s="8">
        <f>IF(OR(E87="",F87=""),"",E87*F87/100+IF(ISNUMBER(G87),G87,0))</f>
        <v/>
      </c>
      <c r="I87" s="9">
        <f>IF(F87="","",F87/100)</f>
        <v/>
      </c>
      <c r="J87" s="14" t="n"/>
      <c r="K87" s="15" t="n"/>
      <c r="L87" s="16" t="n"/>
      <c r="M87" s="17">
        <f>IF(J87="Settled - won",100,IF(J87="Settled - lost",0,IF(AND(J87="Sold",K87&lt;&gt;""),K87,"")))</f>
        <v/>
      </c>
      <c r="N87" s="8">
        <f>IF(OR(M87="",E87=""),"",E87*M87/100-IF(ISNUMBER(L87),L87,0))</f>
        <v/>
      </c>
      <c r="O87" s="8">
        <f>IF(OR(N87="",H87=""),"",N87-H87)</f>
        <v/>
      </c>
      <c r="P87" s="9">
        <f>IF(OR(O87="",H87="",H87=0),"",O87/H87)</f>
        <v/>
      </c>
      <c r="Q87" s="18">
        <f>IF(H87="","",IF(J87="","Open",J87))</f>
        <v/>
      </c>
      <c r="R87" s="7">
        <f>IF(OR(J87="Settled - won",J87="Settled - lost"),1,0)</f>
        <v/>
      </c>
      <c r="S87" s="7">
        <f>IF(J87="Settled - won",1,0)</f>
        <v/>
      </c>
      <c r="T87" s="19">
        <f>IF(ISNUMBER(F87),F87/100,0)</f>
        <v/>
      </c>
      <c r="U87" s="10">
        <f>IF(R87=1,(T87-S87)^2,0)</f>
        <v/>
      </c>
    </row>
    <row r="88">
      <c r="A88" s="13" t="n"/>
      <c r="B88" s="14" t="n"/>
      <c r="C88" s="14" t="n"/>
      <c r="D88" s="14" t="n"/>
      <c r="E88" s="14" t="n"/>
      <c r="F88" s="15" t="n"/>
      <c r="G88" s="16" t="n"/>
      <c r="H88" s="8">
        <f>IF(OR(E88="",F88=""),"",E88*F88/100+IF(ISNUMBER(G88),G88,0))</f>
        <v/>
      </c>
      <c r="I88" s="9">
        <f>IF(F88="","",F88/100)</f>
        <v/>
      </c>
      <c r="J88" s="14" t="n"/>
      <c r="K88" s="15" t="n"/>
      <c r="L88" s="16" t="n"/>
      <c r="M88" s="17">
        <f>IF(J88="Settled - won",100,IF(J88="Settled - lost",0,IF(AND(J88="Sold",K88&lt;&gt;""),K88,"")))</f>
        <v/>
      </c>
      <c r="N88" s="8">
        <f>IF(OR(M88="",E88=""),"",E88*M88/100-IF(ISNUMBER(L88),L88,0))</f>
        <v/>
      </c>
      <c r="O88" s="8">
        <f>IF(OR(N88="",H88=""),"",N88-H88)</f>
        <v/>
      </c>
      <c r="P88" s="9">
        <f>IF(OR(O88="",H88="",H88=0),"",O88/H88)</f>
        <v/>
      </c>
      <c r="Q88" s="18">
        <f>IF(H88="","",IF(J88="","Open",J88))</f>
        <v/>
      </c>
      <c r="R88" s="7">
        <f>IF(OR(J88="Settled - won",J88="Settled - lost"),1,0)</f>
        <v/>
      </c>
      <c r="S88" s="7">
        <f>IF(J88="Settled - won",1,0)</f>
        <v/>
      </c>
      <c r="T88" s="19">
        <f>IF(ISNUMBER(F88),F88/100,0)</f>
        <v/>
      </c>
      <c r="U88" s="10">
        <f>IF(R88=1,(T88-S88)^2,0)</f>
        <v/>
      </c>
    </row>
    <row r="89">
      <c r="A89" s="13" t="n"/>
      <c r="B89" s="14" t="n"/>
      <c r="C89" s="14" t="n"/>
      <c r="D89" s="14" t="n"/>
      <c r="E89" s="14" t="n"/>
      <c r="F89" s="15" t="n"/>
      <c r="G89" s="16" t="n"/>
      <c r="H89" s="8">
        <f>IF(OR(E89="",F89=""),"",E89*F89/100+IF(ISNUMBER(G89),G89,0))</f>
        <v/>
      </c>
      <c r="I89" s="9">
        <f>IF(F89="","",F89/100)</f>
        <v/>
      </c>
      <c r="J89" s="14" t="n"/>
      <c r="K89" s="15" t="n"/>
      <c r="L89" s="16" t="n"/>
      <c r="M89" s="17">
        <f>IF(J89="Settled - won",100,IF(J89="Settled - lost",0,IF(AND(J89="Sold",K89&lt;&gt;""),K89,"")))</f>
        <v/>
      </c>
      <c r="N89" s="8">
        <f>IF(OR(M89="",E89=""),"",E89*M89/100-IF(ISNUMBER(L89),L89,0))</f>
        <v/>
      </c>
      <c r="O89" s="8">
        <f>IF(OR(N89="",H89=""),"",N89-H89)</f>
        <v/>
      </c>
      <c r="P89" s="9">
        <f>IF(OR(O89="",H89="",H89=0),"",O89/H89)</f>
        <v/>
      </c>
      <c r="Q89" s="18">
        <f>IF(H89="","",IF(J89="","Open",J89))</f>
        <v/>
      </c>
      <c r="R89" s="7">
        <f>IF(OR(J89="Settled - won",J89="Settled - lost"),1,0)</f>
        <v/>
      </c>
      <c r="S89" s="7">
        <f>IF(J89="Settled - won",1,0)</f>
        <v/>
      </c>
      <c r="T89" s="19">
        <f>IF(ISNUMBER(F89),F89/100,0)</f>
        <v/>
      </c>
      <c r="U89" s="10">
        <f>IF(R89=1,(T89-S89)^2,0)</f>
        <v/>
      </c>
    </row>
    <row r="90">
      <c r="A90" s="13" t="n"/>
      <c r="B90" s="14" t="n"/>
      <c r="C90" s="14" t="n"/>
      <c r="D90" s="14" t="n"/>
      <c r="E90" s="14" t="n"/>
      <c r="F90" s="15" t="n"/>
      <c r="G90" s="16" t="n"/>
      <c r="H90" s="8">
        <f>IF(OR(E90="",F90=""),"",E90*F90/100+IF(ISNUMBER(G90),G90,0))</f>
        <v/>
      </c>
      <c r="I90" s="9">
        <f>IF(F90="","",F90/100)</f>
        <v/>
      </c>
      <c r="J90" s="14" t="n"/>
      <c r="K90" s="15" t="n"/>
      <c r="L90" s="16" t="n"/>
      <c r="M90" s="17">
        <f>IF(J90="Settled - won",100,IF(J90="Settled - lost",0,IF(AND(J90="Sold",K90&lt;&gt;""),K90,"")))</f>
        <v/>
      </c>
      <c r="N90" s="8">
        <f>IF(OR(M90="",E90=""),"",E90*M90/100-IF(ISNUMBER(L90),L90,0))</f>
        <v/>
      </c>
      <c r="O90" s="8">
        <f>IF(OR(N90="",H90=""),"",N90-H90)</f>
        <v/>
      </c>
      <c r="P90" s="9">
        <f>IF(OR(O90="",H90="",H90=0),"",O90/H90)</f>
        <v/>
      </c>
      <c r="Q90" s="18">
        <f>IF(H90="","",IF(J90="","Open",J90))</f>
        <v/>
      </c>
      <c r="R90" s="7">
        <f>IF(OR(J90="Settled - won",J90="Settled - lost"),1,0)</f>
        <v/>
      </c>
      <c r="S90" s="7">
        <f>IF(J90="Settled - won",1,0)</f>
        <v/>
      </c>
      <c r="T90" s="19">
        <f>IF(ISNUMBER(F90),F90/100,0)</f>
        <v/>
      </c>
      <c r="U90" s="10">
        <f>IF(R90=1,(T90-S90)^2,0)</f>
        <v/>
      </c>
    </row>
    <row r="91">
      <c r="A91" s="13" t="n"/>
      <c r="B91" s="14" t="n"/>
      <c r="C91" s="14" t="n"/>
      <c r="D91" s="14" t="n"/>
      <c r="E91" s="14" t="n"/>
      <c r="F91" s="15" t="n"/>
      <c r="G91" s="16" t="n"/>
      <c r="H91" s="8">
        <f>IF(OR(E91="",F91=""),"",E91*F91/100+IF(ISNUMBER(G91),G91,0))</f>
        <v/>
      </c>
      <c r="I91" s="9">
        <f>IF(F91="","",F91/100)</f>
        <v/>
      </c>
      <c r="J91" s="14" t="n"/>
      <c r="K91" s="15" t="n"/>
      <c r="L91" s="16" t="n"/>
      <c r="M91" s="17">
        <f>IF(J91="Settled - won",100,IF(J91="Settled - lost",0,IF(AND(J91="Sold",K91&lt;&gt;""),K91,"")))</f>
        <v/>
      </c>
      <c r="N91" s="8">
        <f>IF(OR(M91="",E91=""),"",E91*M91/100-IF(ISNUMBER(L91),L91,0))</f>
        <v/>
      </c>
      <c r="O91" s="8">
        <f>IF(OR(N91="",H91=""),"",N91-H91)</f>
        <v/>
      </c>
      <c r="P91" s="9">
        <f>IF(OR(O91="",H91="",H91=0),"",O91/H91)</f>
        <v/>
      </c>
      <c r="Q91" s="18">
        <f>IF(H91="","",IF(J91="","Open",J91))</f>
        <v/>
      </c>
      <c r="R91" s="7">
        <f>IF(OR(J91="Settled - won",J91="Settled - lost"),1,0)</f>
        <v/>
      </c>
      <c r="S91" s="7">
        <f>IF(J91="Settled - won",1,0)</f>
        <v/>
      </c>
      <c r="T91" s="19">
        <f>IF(ISNUMBER(F91),F91/100,0)</f>
        <v/>
      </c>
      <c r="U91" s="10">
        <f>IF(R91=1,(T91-S91)^2,0)</f>
        <v/>
      </c>
    </row>
    <row r="92">
      <c r="A92" s="13" t="n"/>
      <c r="B92" s="14" t="n"/>
      <c r="C92" s="14" t="n"/>
      <c r="D92" s="14" t="n"/>
      <c r="E92" s="14" t="n"/>
      <c r="F92" s="15" t="n"/>
      <c r="G92" s="16" t="n"/>
      <c r="H92" s="8">
        <f>IF(OR(E92="",F92=""),"",E92*F92/100+IF(ISNUMBER(G92),G92,0))</f>
        <v/>
      </c>
      <c r="I92" s="9">
        <f>IF(F92="","",F92/100)</f>
        <v/>
      </c>
      <c r="J92" s="14" t="n"/>
      <c r="K92" s="15" t="n"/>
      <c r="L92" s="16" t="n"/>
      <c r="M92" s="17">
        <f>IF(J92="Settled - won",100,IF(J92="Settled - lost",0,IF(AND(J92="Sold",K92&lt;&gt;""),K92,"")))</f>
        <v/>
      </c>
      <c r="N92" s="8">
        <f>IF(OR(M92="",E92=""),"",E92*M92/100-IF(ISNUMBER(L92),L92,0))</f>
        <v/>
      </c>
      <c r="O92" s="8">
        <f>IF(OR(N92="",H92=""),"",N92-H92)</f>
        <v/>
      </c>
      <c r="P92" s="9">
        <f>IF(OR(O92="",H92="",H92=0),"",O92/H92)</f>
        <v/>
      </c>
      <c r="Q92" s="18">
        <f>IF(H92="","",IF(J92="","Open",J92))</f>
        <v/>
      </c>
      <c r="R92" s="7">
        <f>IF(OR(J92="Settled - won",J92="Settled - lost"),1,0)</f>
        <v/>
      </c>
      <c r="S92" s="7">
        <f>IF(J92="Settled - won",1,0)</f>
        <v/>
      </c>
      <c r="T92" s="19">
        <f>IF(ISNUMBER(F92),F92/100,0)</f>
        <v/>
      </c>
      <c r="U92" s="10">
        <f>IF(R92=1,(T92-S92)^2,0)</f>
        <v/>
      </c>
    </row>
    <row r="93">
      <c r="A93" s="13" t="n"/>
      <c r="B93" s="14" t="n"/>
      <c r="C93" s="14" t="n"/>
      <c r="D93" s="14" t="n"/>
      <c r="E93" s="14" t="n"/>
      <c r="F93" s="15" t="n"/>
      <c r="G93" s="16" t="n"/>
      <c r="H93" s="8">
        <f>IF(OR(E93="",F93=""),"",E93*F93/100+IF(ISNUMBER(G93),G93,0))</f>
        <v/>
      </c>
      <c r="I93" s="9">
        <f>IF(F93="","",F93/100)</f>
        <v/>
      </c>
      <c r="J93" s="14" t="n"/>
      <c r="K93" s="15" t="n"/>
      <c r="L93" s="16" t="n"/>
      <c r="M93" s="17">
        <f>IF(J93="Settled - won",100,IF(J93="Settled - lost",0,IF(AND(J93="Sold",K93&lt;&gt;""),K93,"")))</f>
        <v/>
      </c>
      <c r="N93" s="8">
        <f>IF(OR(M93="",E93=""),"",E93*M93/100-IF(ISNUMBER(L93),L93,0))</f>
        <v/>
      </c>
      <c r="O93" s="8">
        <f>IF(OR(N93="",H93=""),"",N93-H93)</f>
        <v/>
      </c>
      <c r="P93" s="9">
        <f>IF(OR(O93="",H93="",H93=0),"",O93/H93)</f>
        <v/>
      </c>
      <c r="Q93" s="18">
        <f>IF(H93="","",IF(J93="","Open",J93))</f>
        <v/>
      </c>
      <c r="R93" s="7">
        <f>IF(OR(J93="Settled - won",J93="Settled - lost"),1,0)</f>
        <v/>
      </c>
      <c r="S93" s="7">
        <f>IF(J93="Settled - won",1,0)</f>
        <v/>
      </c>
      <c r="T93" s="19">
        <f>IF(ISNUMBER(F93),F93/100,0)</f>
        <v/>
      </c>
      <c r="U93" s="10">
        <f>IF(R93=1,(T93-S93)^2,0)</f>
        <v/>
      </c>
    </row>
    <row r="94">
      <c r="A94" s="13" t="n"/>
      <c r="B94" s="14" t="n"/>
      <c r="C94" s="14" t="n"/>
      <c r="D94" s="14" t="n"/>
      <c r="E94" s="14" t="n"/>
      <c r="F94" s="15" t="n"/>
      <c r="G94" s="16" t="n"/>
      <c r="H94" s="8">
        <f>IF(OR(E94="",F94=""),"",E94*F94/100+IF(ISNUMBER(G94),G94,0))</f>
        <v/>
      </c>
      <c r="I94" s="9">
        <f>IF(F94="","",F94/100)</f>
        <v/>
      </c>
      <c r="J94" s="14" t="n"/>
      <c r="K94" s="15" t="n"/>
      <c r="L94" s="16" t="n"/>
      <c r="M94" s="17">
        <f>IF(J94="Settled - won",100,IF(J94="Settled - lost",0,IF(AND(J94="Sold",K94&lt;&gt;""),K94,"")))</f>
        <v/>
      </c>
      <c r="N94" s="8">
        <f>IF(OR(M94="",E94=""),"",E94*M94/100-IF(ISNUMBER(L94),L94,0))</f>
        <v/>
      </c>
      <c r="O94" s="8">
        <f>IF(OR(N94="",H94=""),"",N94-H94)</f>
        <v/>
      </c>
      <c r="P94" s="9">
        <f>IF(OR(O94="",H94="",H94=0),"",O94/H94)</f>
        <v/>
      </c>
      <c r="Q94" s="18">
        <f>IF(H94="","",IF(J94="","Open",J94))</f>
        <v/>
      </c>
      <c r="R94" s="7">
        <f>IF(OR(J94="Settled - won",J94="Settled - lost"),1,0)</f>
        <v/>
      </c>
      <c r="S94" s="7">
        <f>IF(J94="Settled - won",1,0)</f>
        <v/>
      </c>
      <c r="T94" s="19">
        <f>IF(ISNUMBER(F94),F94/100,0)</f>
        <v/>
      </c>
      <c r="U94" s="10">
        <f>IF(R94=1,(T94-S94)^2,0)</f>
        <v/>
      </c>
    </row>
    <row r="95">
      <c r="A95" s="13" t="n"/>
      <c r="B95" s="14" t="n"/>
      <c r="C95" s="14" t="n"/>
      <c r="D95" s="14" t="n"/>
      <c r="E95" s="14" t="n"/>
      <c r="F95" s="15" t="n"/>
      <c r="G95" s="16" t="n"/>
      <c r="H95" s="8">
        <f>IF(OR(E95="",F95=""),"",E95*F95/100+IF(ISNUMBER(G95),G95,0))</f>
        <v/>
      </c>
      <c r="I95" s="9">
        <f>IF(F95="","",F95/100)</f>
        <v/>
      </c>
      <c r="J95" s="14" t="n"/>
      <c r="K95" s="15" t="n"/>
      <c r="L95" s="16" t="n"/>
      <c r="M95" s="17">
        <f>IF(J95="Settled - won",100,IF(J95="Settled - lost",0,IF(AND(J95="Sold",K95&lt;&gt;""),K95,"")))</f>
        <v/>
      </c>
      <c r="N95" s="8">
        <f>IF(OR(M95="",E95=""),"",E95*M95/100-IF(ISNUMBER(L95),L95,0))</f>
        <v/>
      </c>
      <c r="O95" s="8">
        <f>IF(OR(N95="",H95=""),"",N95-H95)</f>
        <v/>
      </c>
      <c r="P95" s="9">
        <f>IF(OR(O95="",H95="",H95=0),"",O95/H95)</f>
        <v/>
      </c>
      <c r="Q95" s="18">
        <f>IF(H95="","",IF(J95="","Open",J95))</f>
        <v/>
      </c>
      <c r="R95" s="7">
        <f>IF(OR(J95="Settled - won",J95="Settled - lost"),1,0)</f>
        <v/>
      </c>
      <c r="S95" s="7">
        <f>IF(J95="Settled - won",1,0)</f>
        <v/>
      </c>
      <c r="T95" s="19">
        <f>IF(ISNUMBER(F95),F95/100,0)</f>
        <v/>
      </c>
      <c r="U95" s="10">
        <f>IF(R95=1,(T95-S95)^2,0)</f>
        <v/>
      </c>
    </row>
    <row r="96">
      <c r="A96" s="13" t="n"/>
      <c r="B96" s="14" t="n"/>
      <c r="C96" s="14" t="n"/>
      <c r="D96" s="14" t="n"/>
      <c r="E96" s="14" t="n"/>
      <c r="F96" s="15" t="n"/>
      <c r="G96" s="16" t="n"/>
      <c r="H96" s="8">
        <f>IF(OR(E96="",F96=""),"",E96*F96/100+IF(ISNUMBER(G96),G96,0))</f>
        <v/>
      </c>
      <c r="I96" s="9">
        <f>IF(F96="","",F96/100)</f>
        <v/>
      </c>
      <c r="J96" s="14" t="n"/>
      <c r="K96" s="15" t="n"/>
      <c r="L96" s="16" t="n"/>
      <c r="M96" s="17">
        <f>IF(J96="Settled - won",100,IF(J96="Settled - lost",0,IF(AND(J96="Sold",K96&lt;&gt;""),K96,"")))</f>
        <v/>
      </c>
      <c r="N96" s="8">
        <f>IF(OR(M96="",E96=""),"",E96*M96/100-IF(ISNUMBER(L96),L96,0))</f>
        <v/>
      </c>
      <c r="O96" s="8">
        <f>IF(OR(N96="",H96=""),"",N96-H96)</f>
        <v/>
      </c>
      <c r="P96" s="9">
        <f>IF(OR(O96="",H96="",H96=0),"",O96/H96)</f>
        <v/>
      </c>
      <c r="Q96" s="18">
        <f>IF(H96="","",IF(J96="","Open",J96))</f>
        <v/>
      </c>
      <c r="R96" s="7">
        <f>IF(OR(J96="Settled - won",J96="Settled - lost"),1,0)</f>
        <v/>
      </c>
      <c r="S96" s="7">
        <f>IF(J96="Settled - won",1,0)</f>
        <v/>
      </c>
      <c r="T96" s="19">
        <f>IF(ISNUMBER(F96),F96/100,0)</f>
        <v/>
      </c>
      <c r="U96" s="10">
        <f>IF(R96=1,(T96-S96)^2,0)</f>
        <v/>
      </c>
    </row>
    <row r="97">
      <c r="A97" s="13" t="n"/>
      <c r="B97" s="14" t="n"/>
      <c r="C97" s="14" t="n"/>
      <c r="D97" s="14" t="n"/>
      <c r="E97" s="14" t="n"/>
      <c r="F97" s="15" t="n"/>
      <c r="G97" s="16" t="n"/>
      <c r="H97" s="8">
        <f>IF(OR(E97="",F97=""),"",E97*F97/100+IF(ISNUMBER(G97),G97,0))</f>
        <v/>
      </c>
      <c r="I97" s="9">
        <f>IF(F97="","",F97/100)</f>
        <v/>
      </c>
      <c r="J97" s="14" t="n"/>
      <c r="K97" s="15" t="n"/>
      <c r="L97" s="16" t="n"/>
      <c r="M97" s="17">
        <f>IF(J97="Settled - won",100,IF(J97="Settled - lost",0,IF(AND(J97="Sold",K97&lt;&gt;""),K97,"")))</f>
        <v/>
      </c>
      <c r="N97" s="8">
        <f>IF(OR(M97="",E97=""),"",E97*M97/100-IF(ISNUMBER(L97),L97,0))</f>
        <v/>
      </c>
      <c r="O97" s="8">
        <f>IF(OR(N97="",H97=""),"",N97-H97)</f>
        <v/>
      </c>
      <c r="P97" s="9">
        <f>IF(OR(O97="",H97="",H97=0),"",O97/H97)</f>
        <v/>
      </c>
      <c r="Q97" s="18">
        <f>IF(H97="","",IF(J97="","Open",J97))</f>
        <v/>
      </c>
      <c r="R97" s="7">
        <f>IF(OR(J97="Settled - won",J97="Settled - lost"),1,0)</f>
        <v/>
      </c>
      <c r="S97" s="7">
        <f>IF(J97="Settled - won",1,0)</f>
        <v/>
      </c>
      <c r="T97" s="19">
        <f>IF(ISNUMBER(F97),F97/100,0)</f>
        <v/>
      </c>
      <c r="U97" s="10">
        <f>IF(R97=1,(T97-S97)^2,0)</f>
        <v/>
      </c>
    </row>
    <row r="98">
      <c r="A98" s="13" t="n"/>
      <c r="B98" s="14" t="n"/>
      <c r="C98" s="14" t="n"/>
      <c r="D98" s="14" t="n"/>
      <c r="E98" s="14" t="n"/>
      <c r="F98" s="15" t="n"/>
      <c r="G98" s="16" t="n"/>
      <c r="H98" s="8">
        <f>IF(OR(E98="",F98=""),"",E98*F98/100+IF(ISNUMBER(G98),G98,0))</f>
        <v/>
      </c>
      <c r="I98" s="9">
        <f>IF(F98="","",F98/100)</f>
        <v/>
      </c>
      <c r="J98" s="14" t="n"/>
      <c r="K98" s="15" t="n"/>
      <c r="L98" s="16" t="n"/>
      <c r="M98" s="17">
        <f>IF(J98="Settled - won",100,IF(J98="Settled - lost",0,IF(AND(J98="Sold",K98&lt;&gt;""),K98,"")))</f>
        <v/>
      </c>
      <c r="N98" s="8">
        <f>IF(OR(M98="",E98=""),"",E98*M98/100-IF(ISNUMBER(L98),L98,0))</f>
        <v/>
      </c>
      <c r="O98" s="8">
        <f>IF(OR(N98="",H98=""),"",N98-H98)</f>
        <v/>
      </c>
      <c r="P98" s="9">
        <f>IF(OR(O98="",H98="",H98=0),"",O98/H98)</f>
        <v/>
      </c>
      <c r="Q98" s="18">
        <f>IF(H98="","",IF(J98="","Open",J98))</f>
        <v/>
      </c>
      <c r="R98" s="7">
        <f>IF(OR(J98="Settled - won",J98="Settled - lost"),1,0)</f>
        <v/>
      </c>
      <c r="S98" s="7">
        <f>IF(J98="Settled - won",1,0)</f>
        <v/>
      </c>
      <c r="T98" s="19">
        <f>IF(ISNUMBER(F98),F98/100,0)</f>
        <v/>
      </c>
      <c r="U98" s="10">
        <f>IF(R98=1,(T98-S98)^2,0)</f>
        <v/>
      </c>
    </row>
    <row r="99">
      <c r="A99" s="13" t="n"/>
      <c r="B99" s="14" t="n"/>
      <c r="C99" s="14" t="n"/>
      <c r="D99" s="14" t="n"/>
      <c r="E99" s="14" t="n"/>
      <c r="F99" s="15" t="n"/>
      <c r="G99" s="16" t="n"/>
      <c r="H99" s="8">
        <f>IF(OR(E99="",F99=""),"",E99*F99/100+IF(ISNUMBER(G99),G99,0))</f>
        <v/>
      </c>
      <c r="I99" s="9">
        <f>IF(F99="","",F99/100)</f>
        <v/>
      </c>
      <c r="J99" s="14" t="n"/>
      <c r="K99" s="15" t="n"/>
      <c r="L99" s="16" t="n"/>
      <c r="M99" s="17">
        <f>IF(J99="Settled - won",100,IF(J99="Settled - lost",0,IF(AND(J99="Sold",K99&lt;&gt;""),K99,"")))</f>
        <v/>
      </c>
      <c r="N99" s="8">
        <f>IF(OR(M99="",E99=""),"",E99*M99/100-IF(ISNUMBER(L99),L99,0))</f>
        <v/>
      </c>
      <c r="O99" s="8">
        <f>IF(OR(N99="",H99=""),"",N99-H99)</f>
        <v/>
      </c>
      <c r="P99" s="9">
        <f>IF(OR(O99="",H99="",H99=0),"",O99/H99)</f>
        <v/>
      </c>
      <c r="Q99" s="18">
        <f>IF(H99="","",IF(J99="","Open",J99))</f>
        <v/>
      </c>
      <c r="R99" s="7">
        <f>IF(OR(J99="Settled - won",J99="Settled - lost"),1,0)</f>
        <v/>
      </c>
      <c r="S99" s="7">
        <f>IF(J99="Settled - won",1,0)</f>
        <v/>
      </c>
      <c r="T99" s="19">
        <f>IF(ISNUMBER(F99),F99/100,0)</f>
        <v/>
      </c>
      <c r="U99" s="10">
        <f>IF(R99=1,(T99-S99)^2,0)</f>
        <v/>
      </c>
    </row>
    <row r="100">
      <c r="A100" s="13" t="n"/>
      <c r="B100" s="14" t="n"/>
      <c r="C100" s="14" t="n"/>
      <c r="D100" s="14" t="n"/>
      <c r="E100" s="14" t="n"/>
      <c r="F100" s="15" t="n"/>
      <c r="G100" s="16" t="n"/>
      <c r="H100" s="8">
        <f>IF(OR(E100="",F100=""),"",E100*F100/100+IF(ISNUMBER(G100),G100,0))</f>
        <v/>
      </c>
      <c r="I100" s="9">
        <f>IF(F100="","",F100/100)</f>
        <v/>
      </c>
      <c r="J100" s="14" t="n"/>
      <c r="K100" s="15" t="n"/>
      <c r="L100" s="16" t="n"/>
      <c r="M100" s="17">
        <f>IF(J100="Settled - won",100,IF(J100="Settled - lost",0,IF(AND(J100="Sold",K100&lt;&gt;""),K100,"")))</f>
        <v/>
      </c>
      <c r="N100" s="8">
        <f>IF(OR(M100="",E100=""),"",E100*M100/100-IF(ISNUMBER(L100),L100,0))</f>
        <v/>
      </c>
      <c r="O100" s="8">
        <f>IF(OR(N100="",H100=""),"",N100-H100)</f>
        <v/>
      </c>
      <c r="P100" s="9">
        <f>IF(OR(O100="",H100="",H100=0),"",O100/H100)</f>
        <v/>
      </c>
      <c r="Q100" s="18">
        <f>IF(H100="","",IF(J100="","Open",J100))</f>
        <v/>
      </c>
      <c r="R100" s="7">
        <f>IF(OR(J100="Settled - won",J100="Settled - lost"),1,0)</f>
        <v/>
      </c>
      <c r="S100" s="7">
        <f>IF(J100="Settled - won",1,0)</f>
        <v/>
      </c>
      <c r="T100" s="19">
        <f>IF(ISNUMBER(F100),F100/100,0)</f>
        <v/>
      </c>
      <c r="U100" s="10">
        <f>IF(R100=1,(T100-S100)^2,0)</f>
        <v/>
      </c>
    </row>
    <row r="101">
      <c r="A101" s="13" t="n"/>
      <c r="B101" s="14" t="n"/>
      <c r="C101" s="14" t="n"/>
      <c r="D101" s="14" t="n"/>
      <c r="E101" s="14" t="n"/>
      <c r="F101" s="15" t="n"/>
      <c r="G101" s="16" t="n"/>
      <c r="H101" s="8">
        <f>IF(OR(E101="",F101=""),"",E101*F101/100+IF(ISNUMBER(G101),G101,0))</f>
        <v/>
      </c>
      <c r="I101" s="9">
        <f>IF(F101="","",F101/100)</f>
        <v/>
      </c>
      <c r="J101" s="14" t="n"/>
      <c r="K101" s="15" t="n"/>
      <c r="L101" s="16" t="n"/>
      <c r="M101" s="17">
        <f>IF(J101="Settled - won",100,IF(J101="Settled - lost",0,IF(AND(J101="Sold",K101&lt;&gt;""),K101,"")))</f>
        <v/>
      </c>
      <c r="N101" s="8">
        <f>IF(OR(M101="",E101=""),"",E101*M101/100-IF(ISNUMBER(L101),L101,0))</f>
        <v/>
      </c>
      <c r="O101" s="8">
        <f>IF(OR(N101="",H101=""),"",N101-H101)</f>
        <v/>
      </c>
      <c r="P101" s="9">
        <f>IF(OR(O101="",H101="",H101=0),"",O101/H101)</f>
        <v/>
      </c>
      <c r="Q101" s="18">
        <f>IF(H101="","",IF(J101="","Open",J101))</f>
        <v/>
      </c>
      <c r="R101" s="7">
        <f>IF(OR(J101="Settled - won",J101="Settled - lost"),1,0)</f>
        <v/>
      </c>
      <c r="S101" s="7">
        <f>IF(J101="Settled - won",1,0)</f>
        <v/>
      </c>
      <c r="T101" s="19">
        <f>IF(ISNUMBER(F101),F101/100,0)</f>
        <v/>
      </c>
      <c r="U101" s="10">
        <f>IF(R101=1,(T101-S101)^2,0)</f>
        <v/>
      </c>
    </row>
    <row r="102">
      <c r="A102" s="13" t="n"/>
      <c r="B102" s="14" t="n"/>
      <c r="C102" s="14" t="n"/>
      <c r="D102" s="14" t="n"/>
      <c r="E102" s="14" t="n"/>
      <c r="F102" s="15" t="n"/>
      <c r="G102" s="16" t="n"/>
      <c r="H102" s="8">
        <f>IF(OR(E102="",F102=""),"",E102*F102/100+IF(ISNUMBER(G102),G102,0))</f>
        <v/>
      </c>
      <c r="I102" s="9">
        <f>IF(F102="","",F102/100)</f>
        <v/>
      </c>
      <c r="J102" s="14" t="n"/>
      <c r="K102" s="15" t="n"/>
      <c r="L102" s="16" t="n"/>
      <c r="M102" s="17">
        <f>IF(J102="Settled - won",100,IF(J102="Settled - lost",0,IF(AND(J102="Sold",K102&lt;&gt;""),K102,"")))</f>
        <v/>
      </c>
      <c r="N102" s="8">
        <f>IF(OR(M102="",E102=""),"",E102*M102/100-IF(ISNUMBER(L102),L102,0))</f>
        <v/>
      </c>
      <c r="O102" s="8">
        <f>IF(OR(N102="",H102=""),"",N102-H102)</f>
        <v/>
      </c>
      <c r="P102" s="9">
        <f>IF(OR(O102="",H102="",H102=0),"",O102/H102)</f>
        <v/>
      </c>
      <c r="Q102" s="18">
        <f>IF(H102="","",IF(J102="","Open",J102))</f>
        <v/>
      </c>
      <c r="R102" s="7">
        <f>IF(OR(J102="Settled - won",J102="Settled - lost"),1,0)</f>
        <v/>
      </c>
      <c r="S102" s="7">
        <f>IF(J102="Settled - won",1,0)</f>
        <v/>
      </c>
      <c r="T102" s="19">
        <f>IF(ISNUMBER(F102),F102/100,0)</f>
        <v/>
      </c>
      <c r="U102" s="10">
        <f>IF(R102=1,(T102-S102)^2,0)</f>
        <v/>
      </c>
    </row>
    <row r="103">
      <c r="A103" s="13" t="n"/>
      <c r="B103" s="14" t="n"/>
      <c r="C103" s="14" t="n"/>
      <c r="D103" s="14" t="n"/>
      <c r="E103" s="14" t="n"/>
      <c r="F103" s="15" t="n"/>
      <c r="G103" s="16" t="n"/>
      <c r="H103" s="8">
        <f>IF(OR(E103="",F103=""),"",E103*F103/100+IF(ISNUMBER(G103),G103,0))</f>
        <v/>
      </c>
      <c r="I103" s="9">
        <f>IF(F103="","",F103/100)</f>
        <v/>
      </c>
      <c r="J103" s="14" t="n"/>
      <c r="K103" s="15" t="n"/>
      <c r="L103" s="16" t="n"/>
      <c r="M103" s="17">
        <f>IF(J103="Settled - won",100,IF(J103="Settled - lost",0,IF(AND(J103="Sold",K103&lt;&gt;""),K103,"")))</f>
        <v/>
      </c>
      <c r="N103" s="8">
        <f>IF(OR(M103="",E103=""),"",E103*M103/100-IF(ISNUMBER(L103),L103,0))</f>
        <v/>
      </c>
      <c r="O103" s="8">
        <f>IF(OR(N103="",H103=""),"",N103-H103)</f>
        <v/>
      </c>
      <c r="P103" s="9">
        <f>IF(OR(O103="",H103="",H103=0),"",O103/H103)</f>
        <v/>
      </c>
      <c r="Q103" s="18">
        <f>IF(H103="","",IF(J103="","Open",J103))</f>
        <v/>
      </c>
      <c r="R103" s="7">
        <f>IF(OR(J103="Settled - won",J103="Settled - lost"),1,0)</f>
        <v/>
      </c>
      <c r="S103" s="7">
        <f>IF(J103="Settled - won",1,0)</f>
        <v/>
      </c>
      <c r="T103" s="19">
        <f>IF(ISNUMBER(F103),F103/100,0)</f>
        <v/>
      </c>
      <c r="U103" s="10">
        <f>IF(R103=1,(T103-S103)^2,0)</f>
        <v/>
      </c>
    </row>
    <row r="104">
      <c r="A104" s="13" t="n"/>
      <c r="B104" s="14" t="n"/>
      <c r="C104" s="14" t="n"/>
      <c r="D104" s="14" t="n"/>
      <c r="E104" s="14" t="n"/>
      <c r="F104" s="15" t="n"/>
      <c r="G104" s="16" t="n"/>
      <c r="H104" s="8">
        <f>IF(OR(E104="",F104=""),"",E104*F104/100+IF(ISNUMBER(G104),G104,0))</f>
        <v/>
      </c>
      <c r="I104" s="9">
        <f>IF(F104="","",F104/100)</f>
        <v/>
      </c>
      <c r="J104" s="14" t="n"/>
      <c r="K104" s="15" t="n"/>
      <c r="L104" s="16" t="n"/>
      <c r="M104" s="17">
        <f>IF(J104="Settled - won",100,IF(J104="Settled - lost",0,IF(AND(J104="Sold",K104&lt;&gt;""),K104,"")))</f>
        <v/>
      </c>
      <c r="N104" s="8">
        <f>IF(OR(M104="",E104=""),"",E104*M104/100-IF(ISNUMBER(L104),L104,0))</f>
        <v/>
      </c>
      <c r="O104" s="8">
        <f>IF(OR(N104="",H104=""),"",N104-H104)</f>
        <v/>
      </c>
      <c r="P104" s="9">
        <f>IF(OR(O104="",H104="",H104=0),"",O104/H104)</f>
        <v/>
      </c>
      <c r="Q104" s="18">
        <f>IF(H104="","",IF(J104="","Open",J104))</f>
        <v/>
      </c>
      <c r="R104" s="7">
        <f>IF(OR(J104="Settled - won",J104="Settled - lost"),1,0)</f>
        <v/>
      </c>
      <c r="S104" s="7">
        <f>IF(J104="Settled - won",1,0)</f>
        <v/>
      </c>
      <c r="T104" s="19">
        <f>IF(ISNUMBER(F104),F104/100,0)</f>
        <v/>
      </c>
      <c r="U104" s="10">
        <f>IF(R104=1,(T104-S104)^2,0)</f>
        <v/>
      </c>
    </row>
    <row r="105">
      <c r="A105" s="13" t="n"/>
      <c r="B105" s="14" t="n"/>
      <c r="C105" s="14" t="n"/>
      <c r="D105" s="14" t="n"/>
      <c r="E105" s="14" t="n"/>
      <c r="F105" s="15" t="n"/>
      <c r="G105" s="16" t="n"/>
      <c r="H105" s="8">
        <f>IF(OR(E105="",F105=""),"",E105*F105/100+IF(ISNUMBER(G105),G105,0))</f>
        <v/>
      </c>
      <c r="I105" s="9">
        <f>IF(F105="","",F105/100)</f>
        <v/>
      </c>
      <c r="J105" s="14" t="n"/>
      <c r="K105" s="15" t="n"/>
      <c r="L105" s="16" t="n"/>
      <c r="M105" s="17">
        <f>IF(J105="Settled - won",100,IF(J105="Settled - lost",0,IF(AND(J105="Sold",K105&lt;&gt;""),K105,"")))</f>
        <v/>
      </c>
      <c r="N105" s="8">
        <f>IF(OR(M105="",E105=""),"",E105*M105/100-IF(ISNUMBER(L105),L105,0))</f>
        <v/>
      </c>
      <c r="O105" s="8">
        <f>IF(OR(N105="",H105=""),"",N105-H105)</f>
        <v/>
      </c>
      <c r="P105" s="9">
        <f>IF(OR(O105="",H105="",H105=0),"",O105/H105)</f>
        <v/>
      </c>
      <c r="Q105" s="18">
        <f>IF(H105="","",IF(J105="","Open",J105))</f>
        <v/>
      </c>
      <c r="R105" s="7">
        <f>IF(OR(J105="Settled - won",J105="Settled - lost"),1,0)</f>
        <v/>
      </c>
      <c r="S105" s="7">
        <f>IF(J105="Settled - won",1,0)</f>
        <v/>
      </c>
      <c r="T105" s="19">
        <f>IF(ISNUMBER(F105),F105/100,0)</f>
        <v/>
      </c>
      <c r="U105" s="10">
        <f>IF(R105=1,(T105-S105)^2,0)</f>
        <v/>
      </c>
    </row>
    <row r="106">
      <c r="A106" s="13" t="n"/>
      <c r="B106" s="14" t="n"/>
      <c r="C106" s="14" t="n"/>
      <c r="D106" s="14" t="n"/>
      <c r="E106" s="14" t="n"/>
      <c r="F106" s="15" t="n"/>
      <c r="G106" s="16" t="n"/>
      <c r="H106" s="8">
        <f>IF(OR(E106="",F106=""),"",E106*F106/100+IF(ISNUMBER(G106),G106,0))</f>
        <v/>
      </c>
      <c r="I106" s="9">
        <f>IF(F106="","",F106/100)</f>
        <v/>
      </c>
      <c r="J106" s="14" t="n"/>
      <c r="K106" s="15" t="n"/>
      <c r="L106" s="16" t="n"/>
      <c r="M106" s="17">
        <f>IF(J106="Settled - won",100,IF(J106="Settled - lost",0,IF(AND(J106="Sold",K106&lt;&gt;""),K106,"")))</f>
        <v/>
      </c>
      <c r="N106" s="8">
        <f>IF(OR(M106="",E106=""),"",E106*M106/100-IF(ISNUMBER(L106),L106,0))</f>
        <v/>
      </c>
      <c r="O106" s="8">
        <f>IF(OR(N106="",H106=""),"",N106-H106)</f>
        <v/>
      </c>
      <c r="P106" s="9">
        <f>IF(OR(O106="",H106="",H106=0),"",O106/H106)</f>
        <v/>
      </c>
      <c r="Q106" s="18">
        <f>IF(H106="","",IF(J106="","Open",J106))</f>
        <v/>
      </c>
      <c r="R106" s="7">
        <f>IF(OR(J106="Settled - won",J106="Settled - lost"),1,0)</f>
        <v/>
      </c>
      <c r="S106" s="7">
        <f>IF(J106="Settled - won",1,0)</f>
        <v/>
      </c>
      <c r="T106" s="19">
        <f>IF(ISNUMBER(F106),F106/100,0)</f>
        <v/>
      </c>
      <c r="U106" s="10">
        <f>IF(R106=1,(T106-S106)^2,0)</f>
        <v/>
      </c>
    </row>
    <row r="107">
      <c r="A107" s="13" t="n"/>
      <c r="B107" s="14" t="n"/>
      <c r="C107" s="14" t="n"/>
      <c r="D107" s="14" t="n"/>
      <c r="E107" s="14" t="n"/>
      <c r="F107" s="15" t="n"/>
      <c r="G107" s="16" t="n"/>
      <c r="H107" s="8">
        <f>IF(OR(E107="",F107=""),"",E107*F107/100+IF(ISNUMBER(G107),G107,0))</f>
        <v/>
      </c>
      <c r="I107" s="9">
        <f>IF(F107="","",F107/100)</f>
        <v/>
      </c>
      <c r="J107" s="14" t="n"/>
      <c r="K107" s="15" t="n"/>
      <c r="L107" s="16" t="n"/>
      <c r="M107" s="17">
        <f>IF(J107="Settled - won",100,IF(J107="Settled - lost",0,IF(AND(J107="Sold",K107&lt;&gt;""),K107,"")))</f>
        <v/>
      </c>
      <c r="N107" s="8">
        <f>IF(OR(M107="",E107=""),"",E107*M107/100-IF(ISNUMBER(L107),L107,0))</f>
        <v/>
      </c>
      <c r="O107" s="8">
        <f>IF(OR(N107="",H107=""),"",N107-H107)</f>
        <v/>
      </c>
      <c r="P107" s="9">
        <f>IF(OR(O107="",H107="",H107=0),"",O107/H107)</f>
        <v/>
      </c>
      <c r="Q107" s="18">
        <f>IF(H107="","",IF(J107="","Open",J107))</f>
        <v/>
      </c>
      <c r="R107" s="7">
        <f>IF(OR(J107="Settled - won",J107="Settled - lost"),1,0)</f>
        <v/>
      </c>
      <c r="S107" s="7">
        <f>IF(J107="Settled - won",1,0)</f>
        <v/>
      </c>
      <c r="T107" s="19">
        <f>IF(ISNUMBER(F107),F107/100,0)</f>
        <v/>
      </c>
      <c r="U107" s="10">
        <f>IF(R107=1,(T107-S107)^2,0)</f>
        <v/>
      </c>
    </row>
    <row r="108">
      <c r="A108" s="13" t="n"/>
      <c r="B108" s="14" t="n"/>
      <c r="C108" s="14" t="n"/>
      <c r="D108" s="14" t="n"/>
      <c r="E108" s="14" t="n"/>
      <c r="F108" s="15" t="n"/>
      <c r="G108" s="16" t="n"/>
      <c r="H108" s="8">
        <f>IF(OR(E108="",F108=""),"",E108*F108/100+IF(ISNUMBER(G108),G108,0))</f>
        <v/>
      </c>
      <c r="I108" s="9">
        <f>IF(F108="","",F108/100)</f>
        <v/>
      </c>
      <c r="J108" s="14" t="n"/>
      <c r="K108" s="15" t="n"/>
      <c r="L108" s="16" t="n"/>
      <c r="M108" s="17">
        <f>IF(J108="Settled - won",100,IF(J108="Settled - lost",0,IF(AND(J108="Sold",K108&lt;&gt;""),K108,"")))</f>
        <v/>
      </c>
      <c r="N108" s="8">
        <f>IF(OR(M108="",E108=""),"",E108*M108/100-IF(ISNUMBER(L108),L108,0))</f>
        <v/>
      </c>
      <c r="O108" s="8">
        <f>IF(OR(N108="",H108=""),"",N108-H108)</f>
        <v/>
      </c>
      <c r="P108" s="9">
        <f>IF(OR(O108="",H108="",H108=0),"",O108/H108)</f>
        <v/>
      </c>
      <c r="Q108" s="18">
        <f>IF(H108="","",IF(J108="","Open",J108))</f>
        <v/>
      </c>
      <c r="R108" s="7">
        <f>IF(OR(J108="Settled - won",J108="Settled - lost"),1,0)</f>
        <v/>
      </c>
      <c r="S108" s="7">
        <f>IF(J108="Settled - won",1,0)</f>
        <v/>
      </c>
      <c r="T108" s="19">
        <f>IF(ISNUMBER(F108),F108/100,0)</f>
        <v/>
      </c>
      <c r="U108" s="10">
        <f>IF(R108=1,(T108-S108)^2,0)</f>
        <v/>
      </c>
    </row>
    <row r="109">
      <c r="A109" s="13" t="n"/>
      <c r="B109" s="14" t="n"/>
      <c r="C109" s="14" t="n"/>
      <c r="D109" s="14" t="n"/>
      <c r="E109" s="14" t="n"/>
      <c r="F109" s="15" t="n"/>
      <c r="G109" s="16" t="n"/>
      <c r="H109" s="8">
        <f>IF(OR(E109="",F109=""),"",E109*F109/100+IF(ISNUMBER(G109),G109,0))</f>
        <v/>
      </c>
      <c r="I109" s="9">
        <f>IF(F109="","",F109/100)</f>
        <v/>
      </c>
      <c r="J109" s="14" t="n"/>
      <c r="K109" s="15" t="n"/>
      <c r="L109" s="16" t="n"/>
      <c r="M109" s="17">
        <f>IF(J109="Settled - won",100,IF(J109="Settled - lost",0,IF(AND(J109="Sold",K109&lt;&gt;""),K109,"")))</f>
        <v/>
      </c>
      <c r="N109" s="8">
        <f>IF(OR(M109="",E109=""),"",E109*M109/100-IF(ISNUMBER(L109),L109,0))</f>
        <v/>
      </c>
      <c r="O109" s="8">
        <f>IF(OR(N109="",H109=""),"",N109-H109)</f>
        <v/>
      </c>
      <c r="P109" s="9">
        <f>IF(OR(O109="",H109="",H109=0),"",O109/H109)</f>
        <v/>
      </c>
      <c r="Q109" s="18">
        <f>IF(H109="","",IF(J109="","Open",J109))</f>
        <v/>
      </c>
      <c r="R109" s="7">
        <f>IF(OR(J109="Settled - won",J109="Settled - lost"),1,0)</f>
        <v/>
      </c>
      <c r="S109" s="7">
        <f>IF(J109="Settled - won",1,0)</f>
        <v/>
      </c>
      <c r="T109" s="19">
        <f>IF(ISNUMBER(F109),F109/100,0)</f>
        <v/>
      </c>
      <c r="U109" s="10">
        <f>IF(R109=1,(T109-S109)^2,0)</f>
        <v/>
      </c>
    </row>
    <row r="110">
      <c r="A110" s="13" t="n"/>
      <c r="B110" s="14" t="n"/>
      <c r="C110" s="14" t="n"/>
      <c r="D110" s="14" t="n"/>
      <c r="E110" s="14" t="n"/>
      <c r="F110" s="15" t="n"/>
      <c r="G110" s="16" t="n"/>
      <c r="H110" s="8">
        <f>IF(OR(E110="",F110=""),"",E110*F110/100+IF(ISNUMBER(G110),G110,0))</f>
        <v/>
      </c>
      <c r="I110" s="9">
        <f>IF(F110="","",F110/100)</f>
        <v/>
      </c>
      <c r="J110" s="14" t="n"/>
      <c r="K110" s="15" t="n"/>
      <c r="L110" s="16" t="n"/>
      <c r="M110" s="17">
        <f>IF(J110="Settled - won",100,IF(J110="Settled - lost",0,IF(AND(J110="Sold",K110&lt;&gt;""),K110,"")))</f>
        <v/>
      </c>
      <c r="N110" s="8">
        <f>IF(OR(M110="",E110=""),"",E110*M110/100-IF(ISNUMBER(L110),L110,0))</f>
        <v/>
      </c>
      <c r="O110" s="8">
        <f>IF(OR(N110="",H110=""),"",N110-H110)</f>
        <v/>
      </c>
      <c r="P110" s="9">
        <f>IF(OR(O110="",H110="",H110=0),"",O110/H110)</f>
        <v/>
      </c>
      <c r="Q110" s="18">
        <f>IF(H110="","",IF(J110="","Open",J110))</f>
        <v/>
      </c>
      <c r="R110" s="7">
        <f>IF(OR(J110="Settled - won",J110="Settled - lost"),1,0)</f>
        <v/>
      </c>
      <c r="S110" s="7">
        <f>IF(J110="Settled - won",1,0)</f>
        <v/>
      </c>
      <c r="T110" s="19">
        <f>IF(ISNUMBER(F110),F110/100,0)</f>
        <v/>
      </c>
      <c r="U110" s="10">
        <f>IF(R110=1,(T110-S110)^2,0)</f>
        <v/>
      </c>
    </row>
    <row r="111">
      <c r="A111" s="13" t="n"/>
      <c r="B111" s="14" t="n"/>
      <c r="C111" s="14" t="n"/>
      <c r="D111" s="14" t="n"/>
      <c r="E111" s="14" t="n"/>
      <c r="F111" s="15" t="n"/>
      <c r="G111" s="16" t="n"/>
      <c r="H111" s="8">
        <f>IF(OR(E111="",F111=""),"",E111*F111/100+IF(ISNUMBER(G111),G111,0))</f>
        <v/>
      </c>
      <c r="I111" s="9">
        <f>IF(F111="","",F111/100)</f>
        <v/>
      </c>
      <c r="J111" s="14" t="n"/>
      <c r="K111" s="15" t="n"/>
      <c r="L111" s="16" t="n"/>
      <c r="M111" s="17">
        <f>IF(J111="Settled - won",100,IF(J111="Settled - lost",0,IF(AND(J111="Sold",K111&lt;&gt;""),K111,"")))</f>
        <v/>
      </c>
      <c r="N111" s="8">
        <f>IF(OR(M111="",E111=""),"",E111*M111/100-IF(ISNUMBER(L111),L111,0))</f>
        <v/>
      </c>
      <c r="O111" s="8">
        <f>IF(OR(N111="",H111=""),"",N111-H111)</f>
        <v/>
      </c>
      <c r="P111" s="9">
        <f>IF(OR(O111="",H111="",H111=0),"",O111/H111)</f>
        <v/>
      </c>
      <c r="Q111" s="18">
        <f>IF(H111="","",IF(J111="","Open",J111))</f>
        <v/>
      </c>
      <c r="R111" s="7">
        <f>IF(OR(J111="Settled - won",J111="Settled - lost"),1,0)</f>
        <v/>
      </c>
      <c r="S111" s="7">
        <f>IF(J111="Settled - won",1,0)</f>
        <v/>
      </c>
      <c r="T111" s="19">
        <f>IF(ISNUMBER(F111),F111/100,0)</f>
        <v/>
      </c>
      <c r="U111" s="10">
        <f>IF(R111=1,(T111-S111)^2,0)</f>
        <v/>
      </c>
    </row>
    <row r="112">
      <c r="A112" s="13" t="n"/>
      <c r="B112" s="14" t="n"/>
      <c r="C112" s="14" t="n"/>
      <c r="D112" s="14" t="n"/>
      <c r="E112" s="14" t="n"/>
      <c r="F112" s="15" t="n"/>
      <c r="G112" s="16" t="n"/>
      <c r="H112" s="8">
        <f>IF(OR(E112="",F112=""),"",E112*F112/100+IF(ISNUMBER(G112),G112,0))</f>
        <v/>
      </c>
      <c r="I112" s="9">
        <f>IF(F112="","",F112/100)</f>
        <v/>
      </c>
      <c r="J112" s="14" t="n"/>
      <c r="K112" s="15" t="n"/>
      <c r="L112" s="16" t="n"/>
      <c r="M112" s="17">
        <f>IF(J112="Settled - won",100,IF(J112="Settled - lost",0,IF(AND(J112="Sold",K112&lt;&gt;""),K112,"")))</f>
        <v/>
      </c>
      <c r="N112" s="8">
        <f>IF(OR(M112="",E112=""),"",E112*M112/100-IF(ISNUMBER(L112),L112,0))</f>
        <v/>
      </c>
      <c r="O112" s="8">
        <f>IF(OR(N112="",H112=""),"",N112-H112)</f>
        <v/>
      </c>
      <c r="P112" s="9">
        <f>IF(OR(O112="",H112="",H112=0),"",O112/H112)</f>
        <v/>
      </c>
      <c r="Q112" s="18">
        <f>IF(H112="","",IF(J112="","Open",J112))</f>
        <v/>
      </c>
      <c r="R112" s="7">
        <f>IF(OR(J112="Settled - won",J112="Settled - lost"),1,0)</f>
        <v/>
      </c>
      <c r="S112" s="7">
        <f>IF(J112="Settled - won",1,0)</f>
        <v/>
      </c>
      <c r="T112" s="19">
        <f>IF(ISNUMBER(F112),F112/100,0)</f>
        <v/>
      </c>
      <c r="U112" s="10">
        <f>IF(R112=1,(T112-S112)^2,0)</f>
        <v/>
      </c>
    </row>
    <row r="113">
      <c r="A113" s="13" t="n"/>
      <c r="B113" s="14" t="n"/>
      <c r="C113" s="14" t="n"/>
      <c r="D113" s="14" t="n"/>
      <c r="E113" s="14" t="n"/>
      <c r="F113" s="15" t="n"/>
      <c r="G113" s="16" t="n"/>
      <c r="H113" s="8">
        <f>IF(OR(E113="",F113=""),"",E113*F113/100+IF(ISNUMBER(G113),G113,0))</f>
        <v/>
      </c>
      <c r="I113" s="9">
        <f>IF(F113="","",F113/100)</f>
        <v/>
      </c>
      <c r="J113" s="14" t="n"/>
      <c r="K113" s="15" t="n"/>
      <c r="L113" s="16" t="n"/>
      <c r="M113" s="17">
        <f>IF(J113="Settled - won",100,IF(J113="Settled - lost",0,IF(AND(J113="Sold",K113&lt;&gt;""),K113,"")))</f>
        <v/>
      </c>
      <c r="N113" s="8">
        <f>IF(OR(M113="",E113=""),"",E113*M113/100-IF(ISNUMBER(L113),L113,0))</f>
        <v/>
      </c>
      <c r="O113" s="8">
        <f>IF(OR(N113="",H113=""),"",N113-H113)</f>
        <v/>
      </c>
      <c r="P113" s="9">
        <f>IF(OR(O113="",H113="",H113=0),"",O113/H113)</f>
        <v/>
      </c>
      <c r="Q113" s="18">
        <f>IF(H113="","",IF(J113="","Open",J113))</f>
        <v/>
      </c>
      <c r="R113" s="7">
        <f>IF(OR(J113="Settled - won",J113="Settled - lost"),1,0)</f>
        <v/>
      </c>
      <c r="S113" s="7">
        <f>IF(J113="Settled - won",1,0)</f>
        <v/>
      </c>
      <c r="T113" s="19">
        <f>IF(ISNUMBER(F113),F113/100,0)</f>
        <v/>
      </c>
      <c r="U113" s="10">
        <f>IF(R113=1,(T113-S113)^2,0)</f>
        <v/>
      </c>
    </row>
    <row r="114">
      <c r="A114" s="13" t="n"/>
      <c r="B114" s="14" t="n"/>
      <c r="C114" s="14" t="n"/>
      <c r="D114" s="14" t="n"/>
      <c r="E114" s="14" t="n"/>
      <c r="F114" s="15" t="n"/>
      <c r="G114" s="16" t="n"/>
      <c r="H114" s="8">
        <f>IF(OR(E114="",F114=""),"",E114*F114/100+IF(ISNUMBER(G114),G114,0))</f>
        <v/>
      </c>
      <c r="I114" s="9">
        <f>IF(F114="","",F114/100)</f>
        <v/>
      </c>
      <c r="J114" s="14" t="n"/>
      <c r="K114" s="15" t="n"/>
      <c r="L114" s="16" t="n"/>
      <c r="M114" s="17">
        <f>IF(J114="Settled - won",100,IF(J114="Settled - lost",0,IF(AND(J114="Sold",K114&lt;&gt;""),K114,"")))</f>
        <v/>
      </c>
      <c r="N114" s="8">
        <f>IF(OR(M114="",E114=""),"",E114*M114/100-IF(ISNUMBER(L114),L114,0))</f>
        <v/>
      </c>
      <c r="O114" s="8">
        <f>IF(OR(N114="",H114=""),"",N114-H114)</f>
        <v/>
      </c>
      <c r="P114" s="9">
        <f>IF(OR(O114="",H114="",H114=0),"",O114/H114)</f>
        <v/>
      </c>
      <c r="Q114" s="18">
        <f>IF(H114="","",IF(J114="","Open",J114))</f>
        <v/>
      </c>
      <c r="R114" s="7">
        <f>IF(OR(J114="Settled - won",J114="Settled - lost"),1,0)</f>
        <v/>
      </c>
      <c r="S114" s="7">
        <f>IF(J114="Settled - won",1,0)</f>
        <v/>
      </c>
      <c r="T114" s="19">
        <f>IF(ISNUMBER(F114),F114/100,0)</f>
        <v/>
      </c>
      <c r="U114" s="10">
        <f>IF(R114=1,(T114-S114)^2,0)</f>
        <v/>
      </c>
    </row>
    <row r="115">
      <c r="A115" s="13" t="n"/>
      <c r="B115" s="14" t="n"/>
      <c r="C115" s="14" t="n"/>
      <c r="D115" s="14" t="n"/>
      <c r="E115" s="14" t="n"/>
      <c r="F115" s="15" t="n"/>
      <c r="G115" s="16" t="n"/>
      <c r="H115" s="8">
        <f>IF(OR(E115="",F115=""),"",E115*F115/100+IF(ISNUMBER(G115),G115,0))</f>
        <v/>
      </c>
      <c r="I115" s="9">
        <f>IF(F115="","",F115/100)</f>
        <v/>
      </c>
      <c r="J115" s="14" t="n"/>
      <c r="K115" s="15" t="n"/>
      <c r="L115" s="16" t="n"/>
      <c r="M115" s="17">
        <f>IF(J115="Settled - won",100,IF(J115="Settled - lost",0,IF(AND(J115="Sold",K115&lt;&gt;""),K115,"")))</f>
        <v/>
      </c>
      <c r="N115" s="8">
        <f>IF(OR(M115="",E115=""),"",E115*M115/100-IF(ISNUMBER(L115),L115,0))</f>
        <v/>
      </c>
      <c r="O115" s="8">
        <f>IF(OR(N115="",H115=""),"",N115-H115)</f>
        <v/>
      </c>
      <c r="P115" s="9">
        <f>IF(OR(O115="",H115="",H115=0),"",O115/H115)</f>
        <v/>
      </c>
      <c r="Q115" s="18">
        <f>IF(H115="","",IF(J115="","Open",J115))</f>
        <v/>
      </c>
      <c r="R115" s="7">
        <f>IF(OR(J115="Settled - won",J115="Settled - lost"),1,0)</f>
        <v/>
      </c>
      <c r="S115" s="7">
        <f>IF(J115="Settled - won",1,0)</f>
        <v/>
      </c>
      <c r="T115" s="19">
        <f>IF(ISNUMBER(F115),F115/100,0)</f>
        <v/>
      </c>
      <c r="U115" s="10">
        <f>IF(R115=1,(T115-S115)^2,0)</f>
        <v/>
      </c>
    </row>
    <row r="116">
      <c r="A116" s="13" t="n"/>
      <c r="B116" s="14" t="n"/>
      <c r="C116" s="14" t="n"/>
      <c r="D116" s="14" t="n"/>
      <c r="E116" s="14" t="n"/>
      <c r="F116" s="15" t="n"/>
      <c r="G116" s="16" t="n"/>
      <c r="H116" s="8">
        <f>IF(OR(E116="",F116=""),"",E116*F116/100+IF(ISNUMBER(G116),G116,0))</f>
        <v/>
      </c>
      <c r="I116" s="9">
        <f>IF(F116="","",F116/100)</f>
        <v/>
      </c>
      <c r="J116" s="14" t="n"/>
      <c r="K116" s="15" t="n"/>
      <c r="L116" s="16" t="n"/>
      <c r="M116" s="17">
        <f>IF(J116="Settled - won",100,IF(J116="Settled - lost",0,IF(AND(J116="Sold",K116&lt;&gt;""),K116,"")))</f>
        <v/>
      </c>
      <c r="N116" s="8">
        <f>IF(OR(M116="",E116=""),"",E116*M116/100-IF(ISNUMBER(L116),L116,0))</f>
        <v/>
      </c>
      <c r="O116" s="8">
        <f>IF(OR(N116="",H116=""),"",N116-H116)</f>
        <v/>
      </c>
      <c r="P116" s="9">
        <f>IF(OR(O116="",H116="",H116=0),"",O116/H116)</f>
        <v/>
      </c>
      <c r="Q116" s="18">
        <f>IF(H116="","",IF(J116="","Open",J116))</f>
        <v/>
      </c>
      <c r="R116" s="7">
        <f>IF(OR(J116="Settled - won",J116="Settled - lost"),1,0)</f>
        <v/>
      </c>
      <c r="S116" s="7">
        <f>IF(J116="Settled - won",1,0)</f>
        <v/>
      </c>
      <c r="T116" s="19">
        <f>IF(ISNUMBER(F116),F116/100,0)</f>
        <v/>
      </c>
      <c r="U116" s="10">
        <f>IF(R116=1,(T116-S116)^2,0)</f>
        <v/>
      </c>
    </row>
    <row r="117">
      <c r="A117" s="13" t="n"/>
      <c r="B117" s="14" t="n"/>
      <c r="C117" s="14" t="n"/>
      <c r="D117" s="14" t="n"/>
      <c r="E117" s="14" t="n"/>
      <c r="F117" s="15" t="n"/>
      <c r="G117" s="16" t="n"/>
      <c r="H117" s="8">
        <f>IF(OR(E117="",F117=""),"",E117*F117/100+IF(ISNUMBER(G117),G117,0))</f>
        <v/>
      </c>
      <c r="I117" s="9">
        <f>IF(F117="","",F117/100)</f>
        <v/>
      </c>
      <c r="J117" s="14" t="n"/>
      <c r="K117" s="15" t="n"/>
      <c r="L117" s="16" t="n"/>
      <c r="M117" s="17">
        <f>IF(J117="Settled - won",100,IF(J117="Settled - lost",0,IF(AND(J117="Sold",K117&lt;&gt;""),K117,"")))</f>
        <v/>
      </c>
      <c r="N117" s="8">
        <f>IF(OR(M117="",E117=""),"",E117*M117/100-IF(ISNUMBER(L117),L117,0))</f>
        <v/>
      </c>
      <c r="O117" s="8">
        <f>IF(OR(N117="",H117=""),"",N117-H117)</f>
        <v/>
      </c>
      <c r="P117" s="9">
        <f>IF(OR(O117="",H117="",H117=0),"",O117/H117)</f>
        <v/>
      </c>
      <c r="Q117" s="18">
        <f>IF(H117="","",IF(J117="","Open",J117))</f>
        <v/>
      </c>
      <c r="R117" s="7">
        <f>IF(OR(J117="Settled - won",J117="Settled - lost"),1,0)</f>
        <v/>
      </c>
      <c r="S117" s="7">
        <f>IF(J117="Settled - won",1,0)</f>
        <v/>
      </c>
      <c r="T117" s="19">
        <f>IF(ISNUMBER(F117),F117/100,0)</f>
        <v/>
      </c>
      <c r="U117" s="10">
        <f>IF(R117=1,(T117-S117)^2,0)</f>
        <v/>
      </c>
    </row>
    <row r="118">
      <c r="A118" s="13" t="n"/>
      <c r="B118" s="14" t="n"/>
      <c r="C118" s="14" t="n"/>
      <c r="D118" s="14" t="n"/>
      <c r="E118" s="14" t="n"/>
      <c r="F118" s="15" t="n"/>
      <c r="G118" s="16" t="n"/>
      <c r="H118" s="8">
        <f>IF(OR(E118="",F118=""),"",E118*F118/100+IF(ISNUMBER(G118),G118,0))</f>
        <v/>
      </c>
      <c r="I118" s="9">
        <f>IF(F118="","",F118/100)</f>
        <v/>
      </c>
      <c r="J118" s="14" t="n"/>
      <c r="K118" s="15" t="n"/>
      <c r="L118" s="16" t="n"/>
      <c r="M118" s="17">
        <f>IF(J118="Settled - won",100,IF(J118="Settled - lost",0,IF(AND(J118="Sold",K118&lt;&gt;""),K118,"")))</f>
        <v/>
      </c>
      <c r="N118" s="8">
        <f>IF(OR(M118="",E118=""),"",E118*M118/100-IF(ISNUMBER(L118),L118,0))</f>
        <v/>
      </c>
      <c r="O118" s="8">
        <f>IF(OR(N118="",H118=""),"",N118-H118)</f>
        <v/>
      </c>
      <c r="P118" s="9">
        <f>IF(OR(O118="",H118="",H118=0),"",O118/H118)</f>
        <v/>
      </c>
      <c r="Q118" s="18">
        <f>IF(H118="","",IF(J118="","Open",J118))</f>
        <v/>
      </c>
      <c r="R118" s="7">
        <f>IF(OR(J118="Settled - won",J118="Settled - lost"),1,0)</f>
        <v/>
      </c>
      <c r="S118" s="7">
        <f>IF(J118="Settled - won",1,0)</f>
        <v/>
      </c>
      <c r="T118" s="19">
        <f>IF(ISNUMBER(F118),F118/100,0)</f>
        <v/>
      </c>
      <c r="U118" s="10">
        <f>IF(R118=1,(T118-S118)^2,0)</f>
        <v/>
      </c>
    </row>
    <row r="119">
      <c r="A119" s="13" t="n"/>
      <c r="B119" s="14" t="n"/>
      <c r="C119" s="14" t="n"/>
      <c r="D119" s="14" t="n"/>
      <c r="E119" s="14" t="n"/>
      <c r="F119" s="15" t="n"/>
      <c r="G119" s="16" t="n"/>
      <c r="H119" s="8">
        <f>IF(OR(E119="",F119=""),"",E119*F119/100+IF(ISNUMBER(G119),G119,0))</f>
        <v/>
      </c>
      <c r="I119" s="9">
        <f>IF(F119="","",F119/100)</f>
        <v/>
      </c>
      <c r="J119" s="14" t="n"/>
      <c r="K119" s="15" t="n"/>
      <c r="L119" s="16" t="n"/>
      <c r="M119" s="17">
        <f>IF(J119="Settled - won",100,IF(J119="Settled - lost",0,IF(AND(J119="Sold",K119&lt;&gt;""),K119,"")))</f>
        <v/>
      </c>
      <c r="N119" s="8">
        <f>IF(OR(M119="",E119=""),"",E119*M119/100-IF(ISNUMBER(L119),L119,0))</f>
        <v/>
      </c>
      <c r="O119" s="8">
        <f>IF(OR(N119="",H119=""),"",N119-H119)</f>
        <v/>
      </c>
      <c r="P119" s="9">
        <f>IF(OR(O119="",H119="",H119=0),"",O119/H119)</f>
        <v/>
      </c>
      <c r="Q119" s="18">
        <f>IF(H119="","",IF(J119="","Open",J119))</f>
        <v/>
      </c>
      <c r="R119" s="7">
        <f>IF(OR(J119="Settled - won",J119="Settled - lost"),1,0)</f>
        <v/>
      </c>
      <c r="S119" s="7">
        <f>IF(J119="Settled - won",1,0)</f>
        <v/>
      </c>
      <c r="T119" s="19">
        <f>IF(ISNUMBER(F119),F119/100,0)</f>
        <v/>
      </c>
      <c r="U119" s="10">
        <f>IF(R119=1,(T119-S119)^2,0)</f>
        <v/>
      </c>
    </row>
    <row r="120">
      <c r="A120" s="13" t="n"/>
      <c r="B120" s="14" t="n"/>
      <c r="C120" s="14" t="n"/>
      <c r="D120" s="14" t="n"/>
      <c r="E120" s="14" t="n"/>
      <c r="F120" s="15" t="n"/>
      <c r="G120" s="16" t="n"/>
      <c r="H120" s="8">
        <f>IF(OR(E120="",F120=""),"",E120*F120/100+IF(ISNUMBER(G120),G120,0))</f>
        <v/>
      </c>
      <c r="I120" s="9">
        <f>IF(F120="","",F120/100)</f>
        <v/>
      </c>
      <c r="J120" s="14" t="n"/>
      <c r="K120" s="15" t="n"/>
      <c r="L120" s="16" t="n"/>
      <c r="M120" s="17">
        <f>IF(J120="Settled - won",100,IF(J120="Settled - lost",0,IF(AND(J120="Sold",K120&lt;&gt;""),K120,"")))</f>
        <v/>
      </c>
      <c r="N120" s="8">
        <f>IF(OR(M120="",E120=""),"",E120*M120/100-IF(ISNUMBER(L120),L120,0))</f>
        <v/>
      </c>
      <c r="O120" s="8">
        <f>IF(OR(N120="",H120=""),"",N120-H120)</f>
        <v/>
      </c>
      <c r="P120" s="9">
        <f>IF(OR(O120="",H120="",H120=0),"",O120/H120)</f>
        <v/>
      </c>
      <c r="Q120" s="18">
        <f>IF(H120="","",IF(J120="","Open",J120))</f>
        <v/>
      </c>
      <c r="R120" s="7">
        <f>IF(OR(J120="Settled - won",J120="Settled - lost"),1,0)</f>
        <v/>
      </c>
      <c r="S120" s="7">
        <f>IF(J120="Settled - won",1,0)</f>
        <v/>
      </c>
      <c r="T120" s="19">
        <f>IF(ISNUMBER(F120),F120/100,0)</f>
        <v/>
      </c>
      <c r="U120" s="10">
        <f>IF(R120=1,(T120-S120)^2,0)</f>
        <v/>
      </c>
    </row>
    <row r="121">
      <c r="A121" s="13" t="n"/>
      <c r="B121" s="14" t="n"/>
      <c r="C121" s="14" t="n"/>
      <c r="D121" s="14" t="n"/>
      <c r="E121" s="14" t="n"/>
      <c r="F121" s="15" t="n"/>
      <c r="G121" s="16" t="n"/>
      <c r="H121" s="8">
        <f>IF(OR(E121="",F121=""),"",E121*F121/100+IF(ISNUMBER(G121),G121,0))</f>
        <v/>
      </c>
      <c r="I121" s="9">
        <f>IF(F121="","",F121/100)</f>
        <v/>
      </c>
      <c r="J121" s="14" t="n"/>
      <c r="K121" s="15" t="n"/>
      <c r="L121" s="16" t="n"/>
      <c r="M121" s="17">
        <f>IF(J121="Settled - won",100,IF(J121="Settled - lost",0,IF(AND(J121="Sold",K121&lt;&gt;""),K121,"")))</f>
        <v/>
      </c>
      <c r="N121" s="8">
        <f>IF(OR(M121="",E121=""),"",E121*M121/100-IF(ISNUMBER(L121),L121,0))</f>
        <v/>
      </c>
      <c r="O121" s="8">
        <f>IF(OR(N121="",H121=""),"",N121-H121)</f>
        <v/>
      </c>
      <c r="P121" s="9">
        <f>IF(OR(O121="",H121="",H121=0),"",O121/H121)</f>
        <v/>
      </c>
      <c r="Q121" s="18">
        <f>IF(H121="","",IF(J121="","Open",J121))</f>
        <v/>
      </c>
      <c r="R121" s="7">
        <f>IF(OR(J121="Settled - won",J121="Settled - lost"),1,0)</f>
        <v/>
      </c>
      <c r="S121" s="7">
        <f>IF(J121="Settled - won",1,0)</f>
        <v/>
      </c>
      <c r="T121" s="19">
        <f>IF(ISNUMBER(F121),F121/100,0)</f>
        <v/>
      </c>
      <c r="U121" s="10">
        <f>IF(R121=1,(T121-S121)^2,0)</f>
        <v/>
      </c>
    </row>
    <row r="122">
      <c r="A122" s="13" t="n"/>
      <c r="B122" s="14" t="n"/>
      <c r="C122" s="14" t="n"/>
      <c r="D122" s="14" t="n"/>
      <c r="E122" s="14" t="n"/>
      <c r="F122" s="15" t="n"/>
      <c r="G122" s="16" t="n"/>
      <c r="H122" s="8">
        <f>IF(OR(E122="",F122=""),"",E122*F122/100+IF(ISNUMBER(G122),G122,0))</f>
        <v/>
      </c>
      <c r="I122" s="9">
        <f>IF(F122="","",F122/100)</f>
        <v/>
      </c>
      <c r="J122" s="14" t="n"/>
      <c r="K122" s="15" t="n"/>
      <c r="L122" s="16" t="n"/>
      <c r="M122" s="17">
        <f>IF(J122="Settled - won",100,IF(J122="Settled - lost",0,IF(AND(J122="Sold",K122&lt;&gt;""),K122,"")))</f>
        <v/>
      </c>
      <c r="N122" s="8">
        <f>IF(OR(M122="",E122=""),"",E122*M122/100-IF(ISNUMBER(L122),L122,0))</f>
        <v/>
      </c>
      <c r="O122" s="8">
        <f>IF(OR(N122="",H122=""),"",N122-H122)</f>
        <v/>
      </c>
      <c r="P122" s="9">
        <f>IF(OR(O122="",H122="",H122=0),"",O122/H122)</f>
        <v/>
      </c>
      <c r="Q122" s="18">
        <f>IF(H122="","",IF(J122="","Open",J122))</f>
        <v/>
      </c>
      <c r="R122" s="7">
        <f>IF(OR(J122="Settled - won",J122="Settled - lost"),1,0)</f>
        <v/>
      </c>
      <c r="S122" s="7">
        <f>IF(J122="Settled - won",1,0)</f>
        <v/>
      </c>
      <c r="T122" s="19">
        <f>IF(ISNUMBER(F122),F122/100,0)</f>
        <v/>
      </c>
      <c r="U122" s="10">
        <f>IF(R122=1,(T122-S122)^2,0)</f>
        <v/>
      </c>
    </row>
    <row r="123">
      <c r="A123" s="13" t="n"/>
      <c r="B123" s="14" t="n"/>
      <c r="C123" s="14" t="n"/>
      <c r="D123" s="14" t="n"/>
      <c r="E123" s="14" t="n"/>
      <c r="F123" s="15" t="n"/>
      <c r="G123" s="16" t="n"/>
      <c r="H123" s="8">
        <f>IF(OR(E123="",F123=""),"",E123*F123/100+IF(ISNUMBER(G123),G123,0))</f>
        <v/>
      </c>
      <c r="I123" s="9">
        <f>IF(F123="","",F123/100)</f>
        <v/>
      </c>
      <c r="J123" s="14" t="n"/>
      <c r="K123" s="15" t="n"/>
      <c r="L123" s="16" t="n"/>
      <c r="M123" s="17">
        <f>IF(J123="Settled - won",100,IF(J123="Settled - lost",0,IF(AND(J123="Sold",K123&lt;&gt;""),K123,"")))</f>
        <v/>
      </c>
      <c r="N123" s="8">
        <f>IF(OR(M123="",E123=""),"",E123*M123/100-IF(ISNUMBER(L123),L123,0))</f>
        <v/>
      </c>
      <c r="O123" s="8">
        <f>IF(OR(N123="",H123=""),"",N123-H123)</f>
        <v/>
      </c>
      <c r="P123" s="9">
        <f>IF(OR(O123="",H123="",H123=0),"",O123/H123)</f>
        <v/>
      </c>
      <c r="Q123" s="18">
        <f>IF(H123="","",IF(J123="","Open",J123))</f>
        <v/>
      </c>
      <c r="R123" s="7">
        <f>IF(OR(J123="Settled - won",J123="Settled - lost"),1,0)</f>
        <v/>
      </c>
      <c r="S123" s="7">
        <f>IF(J123="Settled - won",1,0)</f>
        <v/>
      </c>
      <c r="T123" s="19">
        <f>IF(ISNUMBER(F123),F123/100,0)</f>
        <v/>
      </c>
      <c r="U123" s="10">
        <f>IF(R123=1,(T123-S123)^2,0)</f>
        <v/>
      </c>
    </row>
    <row r="124">
      <c r="A124" s="13" t="n"/>
      <c r="B124" s="14" t="n"/>
      <c r="C124" s="14" t="n"/>
      <c r="D124" s="14" t="n"/>
      <c r="E124" s="14" t="n"/>
      <c r="F124" s="15" t="n"/>
      <c r="G124" s="16" t="n"/>
      <c r="H124" s="8">
        <f>IF(OR(E124="",F124=""),"",E124*F124/100+IF(ISNUMBER(G124),G124,0))</f>
        <v/>
      </c>
      <c r="I124" s="9">
        <f>IF(F124="","",F124/100)</f>
        <v/>
      </c>
      <c r="J124" s="14" t="n"/>
      <c r="K124" s="15" t="n"/>
      <c r="L124" s="16" t="n"/>
      <c r="M124" s="17">
        <f>IF(J124="Settled - won",100,IF(J124="Settled - lost",0,IF(AND(J124="Sold",K124&lt;&gt;""),K124,"")))</f>
        <v/>
      </c>
      <c r="N124" s="8">
        <f>IF(OR(M124="",E124=""),"",E124*M124/100-IF(ISNUMBER(L124),L124,0))</f>
        <v/>
      </c>
      <c r="O124" s="8">
        <f>IF(OR(N124="",H124=""),"",N124-H124)</f>
        <v/>
      </c>
      <c r="P124" s="9">
        <f>IF(OR(O124="",H124="",H124=0),"",O124/H124)</f>
        <v/>
      </c>
      <c r="Q124" s="18">
        <f>IF(H124="","",IF(J124="","Open",J124))</f>
        <v/>
      </c>
      <c r="R124" s="7">
        <f>IF(OR(J124="Settled - won",J124="Settled - lost"),1,0)</f>
        <v/>
      </c>
      <c r="S124" s="7">
        <f>IF(J124="Settled - won",1,0)</f>
        <v/>
      </c>
      <c r="T124" s="19">
        <f>IF(ISNUMBER(F124),F124/100,0)</f>
        <v/>
      </c>
      <c r="U124" s="10">
        <f>IF(R124=1,(T124-S124)^2,0)</f>
        <v/>
      </c>
    </row>
    <row r="125">
      <c r="A125" s="13" t="n"/>
      <c r="B125" s="14" t="n"/>
      <c r="C125" s="14" t="n"/>
      <c r="D125" s="14" t="n"/>
      <c r="E125" s="14" t="n"/>
      <c r="F125" s="15" t="n"/>
      <c r="G125" s="16" t="n"/>
      <c r="H125" s="8">
        <f>IF(OR(E125="",F125=""),"",E125*F125/100+IF(ISNUMBER(G125),G125,0))</f>
        <v/>
      </c>
      <c r="I125" s="9">
        <f>IF(F125="","",F125/100)</f>
        <v/>
      </c>
      <c r="J125" s="14" t="n"/>
      <c r="K125" s="15" t="n"/>
      <c r="L125" s="16" t="n"/>
      <c r="M125" s="17">
        <f>IF(J125="Settled - won",100,IF(J125="Settled - lost",0,IF(AND(J125="Sold",K125&lt;&gt;""),K125,"")))</f>
        <v/>
      </c>
      <c r="N125" s="8">
        <f>IF(OR(M125="",E125=""),"",E125*M125/100-IF(ISNUMBER(L125),L125,0))</f>
        <v/>
      </c>
      <c r="O125" s="8">
        <f>IF(OR(N125="",H125=""),"",N125-H125)</f>
        <v/>
      </c>
      <c r="P125" s="9">
        <f>IF(OR(O125="",H125="",H125=0),"",O125/H125)</f>
        <v/>
      </c>
      <c r="Q125" s="18">
        <f>IF(H125="","",IF(J125="","Open",J125))</f>
        <v/>
      </c>
      <c r="R125" s="7">
        <f>IF(OR(J125="Settled - won",J125="Settled - lost"),1,0)</f>
        <v/>
      </c>
      <c r="S125" s="7">
        <f>IF(J125="Settled - won",1,0)</f>
        <v/>
      </c>
      <c r="T125" s="19">
        <f>IF(ISNUMBER(F125),F125/100,0)</f>
        <v/>
      </c>
      <c r="U125" s="10">
        <f>IF(R125=1,(T125-S125)^2,0)</f>
        <v/>
      </c>
    </row>
    <row r="126">
      <c r="A126" s="13" t="n"/>
      <c r="B126" s="14" t="n"/>
      <c r="C126" s="14" t="n"/>
      <c r="D126" s="14" t="n"/>
      <c r="E126" s="14" t="n"/>
      <c r="F126" s="15" t="n"/>
      <c r="G126" s="16" t="n"/>
      <c r="H126" s="8">
        <f>IF(OR(E126="",F126=""),"",E126*F126/100+IF(ISNUMBER(G126),G126,0))</f>
        <v/>
      </c>
      <c r="I126" s="9">
        <f>IF(F126="","",F126/100)</f>
        <v/>
      </c>
      <c r="J126" s="14" t="n"/>
      <c r="K126" s="15" t="n"/>
      <c r="L126" s="16" t="n"/>
      <c r="M126" s="17">
        <f>IF(J126="Settled - won",100,IF(J126="Settled - lost",0,IF(AND(J126="Sold",K126&lt;&gt;""),K126,"")))</f>
        <v/>
      </c>
      <c r="N126" s="8">
        <f>IF(OR(M126="",E126=""),"",E126*M126/100-IF(ISNUMBER(L126),L126,0))</f>
        <v/>
      </c>
      <c r="O126" s="8">
        <f>IF(OR(N126="",H126=""),"",N126-H126)</f>
        <v/>
      </c>
      <c r="P126" s="9">
        <f>IF(OR(O126="",H126="",H126=0),"",O126/H126)</f>
        <v/>
      </c>
      <c r="Q126" s="18">
        <f>IF(H126="","",IF(J126="","Open",J126))</f>
        <v/>
      </c>
      <c r="R126" s="7">
        <f>IF(OR(J126="Settled - won",J126="Settled - lost"),1,0)</f>
        <v/>
      </c>
      <c r="S126" s="7">
        <f>IF(J126="Settled - won",1,0)</f>
        <v/>
      </c>
      <c r="T126" s="19">
        <f>IF(ISNUMBER(F126),F126/100,0)</f>
        <v/>
      </c>
      <c r="U126" s="10">
        <f>IF(R126=1,(T126-S126)^2,0)</f>
        <v/>
      </c>
    </row>
    <row r="127">
      <c r="A127" s="13" t="n"/>
      <c r="B127" s="14" t="n"/>
      <c r="C127" s="14" t="n"/>
      <c r="D127" s="14" t="n"/>
      <c r="E127" s="14" t="n"/>
      <c r="F127" s="15" t="n"/>
      <c r="G127" s="16" t="n"/>
      <c r="H127" s="8">
        <f>IF(OR(E127="",F127=""),"",E127*F127/100+IF(ISNUMBER(G127),G127,0))</f>
        <v/>
      </c>
      <c r="I127" s="9">
        <f>IF(F127="","",F127/100)</f>
        <v/>
      </c>
      <c r="J127" s="14" t="n"/>
      <c r="K127" s="15" t="n"/>
      <c r="L127" s="16" t="n"/>
      <c r="M127" s="17">
        <f>IF(J127="Settled - won",100,IF(J127="Settled - lost",0,IF(AND(J127="Sold",K127&lt;&gt;""),K127,"")))</f>
        <v/>
      </c>
      <c r="N127" s="8">
        <f>IF(OR(M127="",E127=""),"",E127*M127/100-IF(ISNUMBER(L127),L127,0))</f>
        <v/>
      </c>
      <c r="O127" s="8">
        <f>IF(OR(N127="",H127=""),"",N127-H127)</f>
        <v/>
      </c>
      <c r="P127" s="9">
        <f>IF(OR(O127="",H127="",H127=0),"",O127/H127)</f>
        <v/>
      </c>
      <c r="Q127" s="18">
        <f>IF(H127="","",IF(J127="","Open",J127))</f>
        <v/>
      </c>
      <c r="R127" s="7">
        <f>IF(OR(J127="Settled - won",J127="Settled - lost"),1,0)</f>
        <v/>
      </c>
      <c r="S127" s="7">
        <f>IF(J127="Settled - won",1,0)</f>
        <v/>
      </c>
      <c r="T127" s="19">
        <f>IF(ISNUMBER(F127),F127/100,0)</f>
        <v/>
      </c>
      <c r="U127" s="10">
        <f>IF(R127=1,(T127-S127)^2,0)</f>
        <v/>
      </c>
    </row>
    <row r="128">
      <c r="A128" s="13" t="n"/>
      <c r="B128" s="14" t="n"/>
      <c r="C128" s="14" t="n"/>
      <c r="D128" s="14" t="n"/>
      <c r="E128" s="14" t="n"/>
      <c r="F128" s="15" t="n"/>
      <c r="G128" s="16" t="n"/>
      <c r="H128" s="8">
        <f>IF(OR(E128="",F128=""),"",E128*F128/100+IF(ISNUMBER(G128),G128,0))</f>
        <v/>
      </c>
      <c r="I128" s="9">
        <f>IF(F128="","",F128/100)</f>
        <v/>
      </c>
      <c r="J128" s="14" t="n"/>
      <c r="K128" s="15" t="n"/>
      <c r="L128" s="16" t="n"/>
      <c r="M128" s="17">
        <f>IF(J128="Settled - won",100,IF(J128="Settled - lost",0,IF(AND(J128="Sold",K128&lt;&gt;""),K128,"")))</f>
        <v/>
      </c>
      <c r="N128" s="8">
        <f>IF(OR(M128="",E128=""),"",E128*M128/100-IF(ISNUMBER(L128),L128,0))</f>
        <v/>
      </c>
      <c r="O128" s="8">
        <f>IF(OR(N128="",H128=""),"",N128-H128)</f>
        <v/>
      </c>
      <c r="P128" s="9">
        <f>IF(OR(O128="",H128="",H128=0),"",O128/H128)</f>
        <v/>
      </c>
      <c r="Q128" s="18">
        <f>IF(H128="","",IF(J128="","Open",J128))</f>
        <v/>
      </c>
      <c r="R128" s="7">
        <f>IF(OR(J128="Settled - won",J128="Settled - lost"),1,0)</f>
        <v/>
      </c>
      <c r="S128" s="7">
        <f>IF(J128="Settled - won",1,0)</f>
        <v/>
      </c>
      <c r="T128" s="19">
        <f>IF(ISNUMBER(F128),F128/100,0)</f>
        <v/>
      </c>
      <c r="U128" s="10">
        <f>IF(R128=1,(T128-S128)^2,0)</f>
        <v/>
      </c>
    </row>
    <row r="129">
      <c r="A129" s="13" t="n"/>
      <c r="B129" s="14" t="n"/>
      <c r="C129" s="14" t="n"/>
      <c r="D129" s="14" t="n"/>
      <c r="E129" s="14" t="n"/>
      <c r="F129" s="15" t="n"/>
      <c r="G129" s="16" t="n"/>
      <c r="H129" s="8">
        <f>IF(OR(E129="",F129=""),"",E129*F129/100+IF(ISNUMBER(G129),G129,0))</f>
        <v/>
      </c>
      <c r="I129" s="9">
        <f>IF(F129="","",F129/100)</f>
        <v/>
      </c>
      <c r="J129" s="14" t="n"/>
      <c r="K129" s="15" t="n"/>
      <c r="L129" s="16" t="n"/>
      <c r="M129" s="17">
        <f>IF(J129="Settled - won",100,IF(J129="Settled - lost",0,IF(AND(J129="Sold",K129&lt;&gt;""),K129,"")))</f>
        <v/>
      </c>
      <c r="N129" s="8">
        <f>IF(OR(M129="",E129=""),"",E129*M129/100-IF(ISNUMBER(L129),L129,0))</f>
        <v/>
      </c>
      <c r="O129" s="8">
        <f>IF(OR(N129="",H129=""),"",N129-H129)</f>
        <v/>
      </c>
      <c r="P129" s="9">
        <f>IF(OR(O129="",H129="",H129=0),"",O129/H129)</f>
        <v/>
      </c>
      <c r="Q129" s="18">
        <f>IF(H129="","",IF(J129="","Open",J129))</f>
        <v/>
      </c>
      <c r="R129" s="7">
        <f>IF(OR(J129="Settled - won",J129="Settled - lost"),1,0)</f>
        <v/>
      </c>
      <c r="S129" s="7">
        <f>IF(J129="Settled - won",1,0)</f>
        <v/>
      </c>
      <c r="T129" s="19">
        <f>IF(ISNUMBER(F129),F129/100,0)</f>
        <v/>
      </c>
      <c r="U129" s="10">
        <f>IF(R129=1,(T129-S129)^2,0)</f>
        <v/>
      </c>
    </row>
    <row r="130">
      <c r="A130" s="13" t="n"/>
      <c r="B130" s="14" t="n"/>
      <c r="C130" s="14" t="n"/>
      <c r="D130" s="14" t="n"/>
      <c r="E130" s="14" t="n"/>
      <c r="F130" s="15" t="n"/>
      <c r="G130" s="16" t="n"/>
      <c r="H130" s="8">
        <f>IF(OR(E130="",F130=""),"",E130*F130/100+IF(ISNUMBER(G130),G130,0))</f>
        <v/>
      </c>
      <c r="I130" s="9">
        <f>IF(F130="","",F130/100)</f>
        <v/>
      </c>
      <c r="J130" s="14" t="n"/>
      <c r="K130" s="15" t="n"/>
      <c r="L130" s="16" t="n"/>
      <c r="M130" s="17">
        <f>IF(J130="Settled - won",100,IF(J130="Settled - lost",0,IF(AND(J130="Sold",K130&lt;&gt;""),K130,"")))</f>
        <v/>
      </c>
      <c r="N130" s="8">
        <f>IF(OR(M130="",E130=""),"",E130*M130/100-IF(ISNUMBER(L130),L130,0))</f>
        <v/>
      </c>
      <c r="O130" s="8">
        <f>IF(OR(N130="",H130=""),"",N130-H130)</f>
        <v/>
      </c>
      <c r="P130" s="9">
        <f>IF(OR(O130="",H130="",H130=0),"",O130/H130)</f>
        <v/>
      </c>
      <c r="Q130" s="18">
        <f>IF(H130="","",IF(J130="","Open",J130))</f>
        <v/>
      </c>
      <c r="R130" s="7">
        <f>IF(OR(J130="Settled - won",J130="Settled - lost"),1,0)</f>
        <v/>
      </c>
      <c r="S130" s="7">
        <f>IF(J130="Settled - won",1,0)</f>
        <v/>
      </c>
      <c r="T130" s="19">
        <f>IF(ISNUMBER(F130),F130/100,0)</f>
        <v/>
      </c>
      <c r="U130" s="10">
        <f>IF(R130=1,(T130-S130)^2,0)</f>
        <v/>
      </c>
    </row>
    <row r="131">
      <c r="A131" s="13" t="n"/>
      <c r="B131" s="14" t="n"/>
      <c r="C131" s="14" t="n"/>
      <c r="D131" s="14" t="n"/>
      <c r="E131" s="14" t="n"/>
      <c r="F131" s="15" t="n"/>
      <c r="G131" s="16" t="n"/>
      <c r="H131" s="8">
        <f>IF(OR(E131="",F131=""),"",E131*F131/100+IF(ISNUMBER(G131),G131,0))</f>
        <v/>
      </c>
      <c r="I131" s="9">
        <f>IF(F131="","",F131/100)</f>
        <v/>
      </c>
      <c r="J131" s="14" t="n"/>
      <c r="K131" s="15" t="n"/>
      <c r="L131" s="16" t="n"/>
      <c r="M131" s="17">
        <f>IF(J131="Settled - won",100,IF(J131="Settled - lost",0,IF(AND(J131="Sold",K131&lt;&gt;""),K131,"")))</f>
        <v/>
      </c>
      <c r="N131" s="8">
        <f>IF(OR(M131="",E131=""),"",E131*M131/100-IF(ISNUMBER(L131),L131,0))</f>
        <v/>
      </c>
      <c r="O131" s="8">
        <f>IF(OR(N131="",H131=""),"",N131-H131)</f>
        <v/>
      </c>
      <c r="P131" s="9">
        <f>IF(OR(O131="",H131="",H131=0),"",O131/H131)</f>
        <v/>
      </c>
      <c r="Q131" s="18">
        <f>IF(H131="","",IF(J131="","Open",J131))</f>
        <v/>
      </c>
      <c r="R131" s="7">
        <f>IF(OR(J131="Settled - won",J131="Settled - lost"),1,0)</f>
        <v/>
      </c>
      <c r="S131" s="7">
        <f>IF(J131="Settled - won",1,0)</f>
        <v/>
      </c>
      <c r="T131" s="19">
        <f>IF(ISNUMBER(F131),F131/100,0)</f>
        <v/>
      </c>
      <c r="U131" s="10">
        <f>IF(R131=1,(T131-S131)^2,0)</f>
        <v/>
      </c>
    </row>
    <row r="132">
      <c r="A132" s="13" t="n"/>
      <c r="B132" s="14" t="n"/>
      <c r="C132" s="14" t="n"/>
      <c r="D132" s="14" t="n"/>
      <c r="E132" s="14" t="n"/>
      <c r="F132" s="15" t="n"/>
      <c r="G132" s="16" t="n"/>
      <c r="H132" s="8">
        <f>IF(OR(E132="",F132=""),"",E132*F132/100+IF(ISNUMBER(G132),G132,0))</f>
        <v/>
      </c>
      <c r="I132" s="9">
        <f>IF(F132="","",F132/100)</f>
        <v/>
      </c>
      <c r="J132" s="14" t="n"/>
      <c r="K132" s="15" t="n"/>
      <c r="L132" s="16" t="n"/>
      <c r="M132" s="17">
        <f>IF(J132="Settled - won",100,IF(J132="Settled - lost",0,IF(AND(J132="Sold",K132&lt;&gt;""),K132,"")))</f>
        <v/>
      </c>
      <c r="N132" s="8">
        <f>IF(OR(M132="",E132=""),"",E132*M132/100-IF(ISNUMBER(L132),L132,0))</f>
        <v/>
      </c>
      <c r="O132" s="8">
        <f>IF(OR(N132="",H132=""),"",N132-H132)</f>
        <v/>
      </c>
      <c r="P132" s="9">
        <f>IF(OR(O132="",H132="",H132=0),"",O132/H132)</f>
        <v/>
      </c>
      <c r="Q132" s="18">
        <f>IF(H132="","",IF(J132="","Open",J132))</f>
        <v/>
      </c>
      <c r="R132" s="7">
        <f>IF(OR(J132="Settled - won",J132="Settled - lost"),1,0)</f>
        <v/>
      </c>
      <c r="S132" s="7">
        <f>IF(J132="Settled - won",1,0)</f>
        <v/>
      </c>
      <c r="T132" s="19">
        <f>IF(ISNUMBER(F132),F132/100,0)</f>
        <v/>
      </c>
      <c r="U132" s="10">
        <f>IF(R132=1,(T132-S132)^2,0)</f>
        <v/>
      </c>
    </row>
    <row r="133">
      <c r="A133" s="13" t="n"/>
      <c r="B133" s="14" t="n"/>
      <c r="C133" s="14" t="n"/>
      <c r="D133" s="14" t="n"/>
      <c r="E133" s="14" t="n"/>
      <c r="F133" s="15" t="n"/>
      <c r="G133" s="16" t="n"/>
      <c r="H133" s="8">
        <f>IF(OR(E133="",F133=""),"",E133*F133/100+IF(ISNUMBER(G133),G133,0))</f>
        <v/>
      </c>
      <c r="I133" s="9">
        <f>IF(F133="","",F133/100)</f>
        <v/>
      </c>
      <c r="J133" s="14" t="n"/>
      <c r="K133" s="15" t="n"/>
      <c r="L133" s="16" t="n"/>
      <c r="M133" s="17">
        <f>IF(J133="Settled - won",100,IF(J133="Settled - lost",0,IF(AND(J133="Sold",K133&lt;&gt;""),K133,"")))</f>
        <v/>
      </c>
      <c r="N133" s="8">
        <f>IF(OR(M133="",E133=""),"",E133*M133/100-IF(ISNUMBER(L133),L133,0))</f>
        <v/>
      </c>
      <c r="O133" s="8">
        <f>IF(OR(N133="",H133=""),"",N133-H133)</f>
        <v/>
      </c>
      <c r="P133" s="9">
        <f>IF(OR(O133="",H133="",H133=0),"",O133/H133)</f>
        <v/>
      </c>
      <c r="Q133" s="18">
        <f>IF(H133="","",IF(J133="","Open",J133))</f>
        <v/>
      </c>
      <c r="R133" s="7">
        <f>IF(OR(J133="Settled - won",J133="Settled - lost"),1,0)</f>
        <v/>
      </c>
      <c r="S133" s="7">
        <f>IF(J133="Settled - won",1,0)</f>
        <v/>
      </c>
      <c r="T133" s="19">
        <f>IF(ISNUMBER(F133),F133/100,0)</f>
        <v/>
      </c>
      <c r="U133" s="10">
        <f>IF(R133=1,(T133-S133)^2,0)</f>
        <v/>
      </c>
    </row>
    <row r="134">
      <c r="A134" s="13" t="n"/>
      <c r="B134" s="14" t="n"/>
      <c r="C134" s="14" t="n"/>
      <c r="D134" s="14" t="n"/>
      <c r="E134" s="14" t="n"/>
      <c r="F134" s="15" t="n"/>
      <c r="G134" s="16" t="n"/>
      <c r="H134" s="8">
        <f>IF(OR(E134="",F134=""),"",E134*F134/100+IF(ISNUMBER(G134),G134,0))</f>
        <v/>
      </c>
      <c r="I134" s="9">
        <f>IF(F134="","",F134/100)</f>
        <v/>
      </c>
      <c r="J134" s="14" t="n"/>
      <c r="K134" s="15" t="n"/>
      <c r="L134" s="16" t="n"/>
      <c r="M134" s="17">
        <f>IF(J134="Settled - won",100,IF(J134="Settled - lost",0,IF(AND(J134="Sold",K134&lt;&gt;""),K134,"")))</f>
        <v/>
      </c>
      <c r="N134" s="8">
        <f>IF(OR(M134="",E134=""),"",E134*M134/100-IF(ISNUMBER(L134),L134,0))</f>
        <v/>
      </c>
      <c r="O134" s="8">
        <f>IF(OR(N134="",H134=""),"",N134-H134)</f>
        <v/>
      </c>
      <c r="P134" s="9">
        <f>IF(OR(O134="",H134="",H134=0),"",O134/H134)</f>
        <v/>
      </c>
      <c r="Q134" s="18">
        <f>IF(H134="","",IF(J134="","Open",J134))</f>
        <v/>
      </c>
      <c r="R134" s="7">
        <f>IF(OR(J134="Settled - won",J134="Settled - lost"),1,0)</f>
        <v/>
      </c>
      <c r="S134" s="7">
        <f>IF(J134="Settled - won",1,0)</f>
        <v/>
      </c>
      <c r="T134" s="19">
        <f>IF(ISNUMBER(F134),F134/100,0)</f>
        <v/>
      </c>
      <c r="U134" s="10">
        <f>IF(R134=1,(T134-S134)^2,0)</f>
        <v/>
      </c>
    </row>
    <row r="135">
      <c r="A135" s="13" t="n"/>
      <c r="B135" s="14" t="n"/>
      <c r="C135" s="14" t="n"/>
      <c r="D135" s="14" t="n"/>
      <c r="E135" s="14" t="n"/>
      <c r="F135" s="15" t="n"/>
      <c r="G135" s="16" t="n"/>
      <c r="H135" s="8">
        <f>IF(OR(E135="",F135=""),"",E135*F135/100+IF(ISNUMBER(G135),G135,0))</f>
        <v/>
      </c>
      <c r="I135" s="9">
        <f>IF(F135="","",F135/100)</f>
        <v/>
      </c>
      <c r="J135" s="14" t="n"/>
      <c r="K135" s="15" t="n"/>
      <c r="L135" s="16" t="n"/>
      <c r="M135" s="17">
        <f>IF(J135="Settled - won",100,IF(J135="Settled - lost",0,IF(AND(J135="Sold",K135&lt;&gt;""),K135,"")))</f>
        <v/>
      </c>
      <c r="N135" s="8">
        <f>IF(OR(M135="",E135=""),"",E135*M135/100-IF(ISNUMBER(L135),L135,0))</f>
        <v/>
      </c>
      <c r="O135" s="8">
        <f>IF(OR(N135="",H135=""),"",N135-H135)</f>
        <v/>
      </c>
      <c r="P135" s="9">
        <f>IF(OR(O135="",H135="",H135=0),"",O135/H135)</f>
        <v/>
      </c>
      <c r="Q135" s="18">
        <f>IF(H135="","",IF(J135="","Open",J135))</f>
        <v/>
      </c>
      <c r="R135" s="7">
        <f>IF(OR(J135="Settled - won",J135="Settled - lost"),1,0)</f>
        <v/>
      </c>
      <c r="S135" s="7">
        <f>IF(J135="Settled - won",1,0)</f>
        <v/>
      </c>
      <c r="T135" s="19">
        <f>IF(ISNUMBER(F135),F135/100,0)</f>
        <v/>
      </c>
      <c r="U135" s="10">
        <f>IF(R135=1,(T135-S135)^2,0)</f>
        <v/>
      </c>
    </row>
    <row r="136">
      <c r="A136" s="13" t="n"/>
      <c r="B136" s="14" t="n"/>
      <c r="C136" s="14" t="n"/>
      <c r="D136" s="14" t="n"/>
      <c r="E136" s="14" t="n"/>
      <c r="F136" s="15" t="n"/>
      <c r="G136" s="16" t="n"/>
      <c r="H136" s="8">
        <f>IF(OR(E136="",F136=""),"",E136*F136/100+IF(ISNUMBER(G136),G136,0))</f>
        <v/>
      </c>
      <c r="I136" s="9">
        <f>IF(F136="","",F136/100)</f>
        <v/>
      </c>
      <c r="J136" s="14" t="n"/>
      <c r="K136" s="15" t="n"/>
      <c r="L136" s="16" t="n"/>
      <c r="M136" s="17">
        <f>IF(J136="Settled - won",100,IF(J136="Settled - lost",0,IF(AND(J136="Sold",K136&lt;&gt;""),K136,"")))</f>
        <v/>
      </c>
      <c r="N136" s="8">
        <f>IF(OR(M136="",E136=""),"",E136*M136/100-IF(ISNUMBER(L136),L136,0))</f>
        <v/>
      </c>
      <c r="O136" s="8">
        <f>IF(OR(N136="",H136=""),"",N136-H136)</f>
        <v/>
      </c>
      <c r="P136" s="9">
        <f>IF(OR(O136="",H136="",H136=0),"",O136/H136)</f>
        <v/>
      </c>
      <c r="Q136" s="18">
        <f>IF(H136="","",IF(J136="","Open",J136))</f>
        <v/>
      </c>
      <c r="R136" s="7">
        <f>IF(OR(J136="Settled - won",J136="Settled - lost"),1,0)</f>
        <v/>
      </c>
      <c r="S136" s="7">
        <f>IF(J136="Settled - won",1,0)</f>
        <v/>
      </c>
      <c r="T136" s="19">
        <f>IF(ISNUMBER(F136),F136/100,0)</f>
        <v/>
      </c>
      <c r="U136" s="10">
        <f>IF(R136=1,(T136-S136)^2,0)</f>
        <v/>
      </c>
    </row>
    <row r="137">
      <c r="A137" s="13" t="n"/>
      <c r="B137" s="14" t="n"/>
      <c r="C137" s="14" t="n"/>
      <c r="D137" s="14" t="n"/>
      <c r="E137" s="14" t="n"/>
      <c r="F137" s="15" t="n"/>
      <c r="G137" s="16" t="n"/>
      <c r="H137" s="8">
        <f>IF(OR(E137="",F137=""),"",E137*F137/100+IF(ISNUMBER(G137),G137,0))</f>
        <v/>
      </c>
      <c r="I137" s="9">
        <f>IF(F137="","",F137/100)</f>
        <v/>
      </c>
      <c r="J137" s="14" t="n"/>
      <c r="K137" s="15" t="n"/>
      <c r="L137" s="16" t="n"/>
      <c r="M137" s="17">
        <f>IF(J137="Settled - won",100,IF(J137="Settled - lost",0,IF(AND(J137="Sold",K137&lt;&gt;""),K137,"")))</f>
        <v/>
      </c>
      <c r="N137" s="8">
        <f>IF(OR(M137="",E137=""),"",E137*M137/100-IF(ISNUMBER(L137),L137,0))</f>
        <v/>
      </c>
      <c r="O137" s="8">
        <f>IF(OR(N137="",H137=""),"",N137-H137)</f>
        <v/>
      </c>
      <c r="P137" s="9">
        <f>IF(OR(O137="",H137="",H137=0),"",O137/H137)</f>
        <v/>
      </c>
      <c r="Q137" s="18">
        <f>IF(H137="","",IF(J137="","Open",J137))</f>
        <v/>
      </c>
      <c r="R137" s="7">
        <f>IF(OR(J137="Settled - won",J137="Settled - lost"),1,0)</f>
        <v/>
      </c>
      <c r="S137" s="7">
        <f>IF(J137="Settled - won",1,0)</f>
        <v/>
      </c>
      <c r="T137" s="19">
        <f>IF(ISNUMBER(F137),F137/100,0)</f>
        <v/>
      </c>
      <c r="U137" s="10">
        <f>IF(R137=1,(T137-S137)^2,0)</f>
        <v/>
      </c>
    </row>
    <row r="138">
      <c r="A138" s="13" t="n"/>
      <c r="B138" s="14" t="n"/>
      <c r="C138" s="14" t="n"/>
      <c r="D138" s="14" t="n"/>
      <c r="E138" s="14" t="n"/>
      <c r="F138" s="15" t="n"/>
      <c r="G138" s="16" t="n"/>
      <c r="H138" s="8">
        <f>IF(OR(E138="",F138=""),"",E138*F138/100+IF(ISNUMBER(G138),G138,0))</f>
        <v/>
      </c>
      <c r="I138" s="9">
        <f>IF(F138="","",F138/100)</f>
        <v/>
      </c>
      <c r="J138" s="14" t="n"/>
      <c r="K138" s="15" t="n"/>
      <c r="L138" s="16" t="n"/>
      <c r="M138" s="17">
        <f>IF(J138="Settled - won",100,IF(J138="Settled - lost",0,IF(AND(J138="Sold",K138&lt;&gt;""),K138,"")))</f>
        <v/>
      </c>
      <c r="N138" s="8">
        <f>IF(OR(M138="",E138=""),"",E138*M138/100-IF(ISNUMBER(L138),L138,0))</f>
        <v/>
      </c>
      <c r="O138" s="8">
        <f>IF(OR(N138="",H138=""),"",N138-H138)</f>
        <v/>
      </c>
      <c r="P138" s="9">
        <f>IF(OR(O138="",H138="",H138=0),"",O138/H138)</f>
        <v/>
      </c>
      <c r="Q138" s="18">
        <f>IF(H138="","",IF(J138="","Open",J138))</f>
        <v/>
      </c>
      <c r="R138" s="7">
        <f>IF(OR(J138="Settled - won",J138="Settled - lost"),1,0)</f>
        <v/>
      </c>
      <c r="S138" s="7">
        <f>IF(J138="Settled - won",1,0)</f>
        <v/>
      </c>
      <c r="T138" s="19">
        <f>IF(ISNUMBER(F138),F138/100,0)</f>
        <v/>
      </c>
      <c r="U138" s="10">
        <f>IF(R138=1,(T138-S138)^2,0)</f>
        <v/>
      </c>
    </row>
    <row r="139">
      <c r="A139" s="13" t="n"/>
      <c r="B139" s="14" t="n"/>
      <c r="C139" s="14" t="n"/>
      <c r="D139" s="14" t="n"/>
      <c r="E139" s="14" t="n"/>
      <c r="F139" s="15" t="n"/>
      <c r="G139" s="16" t="n"/>
      <c r="H139" s="8">
        <f>IF(OR(E139="",F139=""),"",E139*F139/100+IF(ISNUMBER(G139),G139,0))</f>
        <v/>
      </c>
      <c r="I139" s="9">
        <f>IF(F139="","",F139/100)</f>
        <v/>
      </c>
      <c r="J139" s="14" t="n"/>
      <c r="K139" s="15" t="n"/>
      <c r="L139" s="16" t="n"/>
      <c r="M139" s="17">
        <f>IF(J139="Settled - won",100,IF(J139="Settled - lost",0,IF(AND(J139="Sold",K139&lt;&gt;""),K139,"")))</f>
        <v/>
      </c>
      <c r="N139" s="8">
        <f>IF(OR(M139="",E139=""),"",E139*M139/100-IF(ISNUMBER(L139),L139,0))</f>
        <v/>
      </c>
      <c r="O139" s="8">
        <f>IF(OR(N139="",H139=""),"",N139-H139)</f>
        <v/>
      </c>
      <c r="P139" s="9">
        <f>IF(OR(O139="",H139="",H139=0),"",O139/H139)</f>
        <v/>
      </c>
      <c r="Q139" s="18">
        <f>IF(H139="","",IF(J139="","Open",J139))</f>
        <v/>
      </c>
      <c r="R139" s="7">
        <f>IF(OR(J139="Settled - won",J139="Settled - lost"),1,0)</f>
        <v/>
      </c>
      <c r="S139" s="7">
        <f>IF(J139="Settled - won",1,0)</f>
        <v/>
      </c>
      <c r="T139" s="19">
        <f>IF(ISNUMBER(F139),F139/100,0)</f>
        <v/>
      </c>
      <c r="U139" s="10">
        <f>IF(R139=1,(T139-S139)^2,0)</f>
        <v/>
      </c>
    </row>
    <row r="140">
      <c r="A140" s="13" t="n"/>
      <c r="B140" s="14" t="n"/>
      <c r="C140" s="14" t="n"/>
      <c r="D140" s="14" t="n"/>
      <c r="E140" s="14" t="n"/>
      <c r="F140" s="15" t="n"/>
      <c r="G140" s="16" t="n"/>
      <c r="H140" s="8">
        <f>IF(OR(E140="",F140=""),"",E140*F140/100+IF(ISNUMBER(G140),G140,0))</f>
        <v/>
      </c>
      <c r="I140" s="9">
        <f>IF(F140="","",F140/100)</f>
        <v/>
      </c>
      <c r="J140" s="14" t="n"/>
      <c r="K140" s="15" t="n"/>
      <c r="L140" s="16" t="n"/>
      <c r="M140" s="17">
        <f>IF(J140="Settled - won",100,IF(J140="Settled - lost",0,IF(AND(J140="Sold",K140&lt;&gt;""),K140,"")))</f>
        <v/>
      </c>
      <c r="N140" s="8">
        <f>IF(OR(M140="",E140=""),"",E140*M140/100-IF(ISNUMBER(L140),L140,0))</f>
        <v/>
      </c>
      <c r="O140" s="8">
        <f>IF(OR(N140="",H140=""),"",N140-H140)</f>
        <v/>
      </c>
      <c r="P140" s="9">
        <f>IF(OR(O140="",H140="",H140=0),"",O140/H140)</f>
        <v/>
      </c>
      <c r="Q140" s="18">
        <f>IF(H140="","",IF(J140="","Open",J140))</f>
        <v/>
      </c>
      <c r="R140" s="7">
        <f>IF(OR(J140="Settled - won",J140="Settled - lost"),1,0)</f>
        <v/>
      </c>
      <c r="S140" s="7">
        <f>IF(J140="Settled - won",1,0)</f>
        <v/>
      </c>
      <c r="T140" s="19">
        <f>IF(ISNUMBER(F140),F140/100,0)</f>
        <v/>
      </c>
      <c r="U140" s="10">
        <f>IF(R140=1,(T140-S140)^2,0)</f>
        <v/>
      </c>
    </row>
    <row r="141">
      <c r="A141" s="13" t="n"/>
      <c r="B141" s="14" t="n"/>
      <c r="C141" s="14" t="n"/>
      <c r="D141" s="14" t="n"/>
      <c r="E141" s="14" t="n"/>
      <c r="F141" s="15" t="n"/>
      <c r="G141" s="16" t="n"/>
      <c r="H141" s="8">
        <f>IF(OR(E141="",F141=""),"",E141*F141/100+IF(ISNUMBER(G141),G141,0))</f>
        <v/>
      </c>
      <c r="I141" s="9">
        <f>IF(F141="","",F141/100)</f>
        <v/>
      </c>
      <c r="J141" s="14" t="n"/>
      <c r="K141" s="15" t="n"/>
      <c r="L141" s="16" t="n"/>
      <c r="M141" s="17">
        <f>IF(J141="Settled - won",100,IF(J141="Settled - lost",0,IF(AND(J141="Sold",K141&lt;&gt;""),K141,"")))</f>
        <v/>
      </c>
      <c r="N141" s="8">
        <f>IF(OR(M141="",E141=""),"",E141*M141/100-IF(ISNUMBER(L141),L141,0))</f>
        <v/>
      </c>
      <c r="O141" s="8">
        <f>IF(OR(N141="",H141=""),"",N141-H141)</f>
        <v/>
      </c>
      <c r="P141" s="9">
        <f>IF(OR(O141="",H141="",H141=0),"",O141/H141)</f>
        <v/>
      </c>
      <c r="Q141" s="18">
        <f>IF(H141="","",IF(J141="","Open",J141))</f>
        <v/>
      </c>
      <c r="R141" s="7">
        <f>IF(OR(J141="Settled - won",J141="Settled - lost"),1,0)</f>
        <v/>
      </c>
      <c r="S141" s="7">
        <f>IF(J141="Settled - won",1,0)</f>
        <v/>
      </c>
      <c r="T141" s="19">
        <f>IF(ISNUMBER(F141),F141/100,0)</f>
        <v/>
      </c>
      <c r="U141" s="10">
        <f>IF(R141=1,(T141-S141)^2,0)</f>
        <v/>
      </c>
    </row>
    <row r="142">
      <c r="A142" s="13" t="n"/>
      <c r="B142" s="14" t="n"/>
      <c r="C142" s="14" t="n"/>
      <c r="D142" s="14" t="n"/>
      <c r="E142" s="14" t="n"/>
      <c r="F142" s="15" t="n"/>
      <c r="G142" s="16" t="n"/>
      <c r="H142" s="8">
        <f>IF(OR(E142="",F142=""),"",E142*F142/100+IF(ISNUMBER(G142),G142,0))</f>
        <v/>
      </c>
      <c r="I142" s="9">
        <f>IF(F142="","",F142/100)</f>
        <v/>
      </c>
      <c r="J142" s="14" t="n"/>
      <c r="K142" s="15" t="n"/>
      <c r="L142" s="16" t="n"/>
      <c r="M142" s="17">
        <f>IF(J142="Settled - won",100,IF(J142="Settled - lost",0,IF(AND(J142="Sold",K142&lt;&gt;""),K142,"")))</f>
        <v/>
      </c>
      <c r="N142" s="8">
        <f>IF(OR(M142="",E142=""),"",E142*M142/100-IF(ISNUMBER(L142),L142,0))</f>
        <v/>
      </c>
      <c r="O142" s="8">
        <f>IF(OR(N142="",H142=""),"",N142-H142)</f>
        <v/>
      </c>
      <c r="P142" s="9">
        <f>IF(OR(O142="",H142="",H142=0),"",O142/H142)</f>
        <v/>
      </c>
      <c r="Q142" s="18">
        <f>IF(H142="","",IF(J142="","Open",J142))</f>
        <v/>
      </c>
      <c r="R142" s="7">
        <f>IF(OR(J142="Settled - won",J142="Settled - lost"),1,0)</f>
        <v/>
      </c>
      <c r="S142" s="7">
        <f>IF(J142="Settled - won",1,0)</f>
        <v/>
      </c>
      <c r="T142" s="19">
        <f>IF(ISNUMBER(F142),F142/100,0)</f>
        <v/>
      </c>
      <c r="U142" s="10">
        <f>IF(R142=1,(T142-S142)^2,0)</f>
        <v/>
      </c>
    </row>
    <row r="143">
      <c r="A143" s="13" t="n"/>
      <c r="B143" s="14" t="n"/>
      <c r="C143" s="14" t="n"/>
      <c r="D143" s="14" t="n"/>
      <c r="E143" s="14" t="n"/>
      <c r="F143" s="15" t="n"/>
      <c r="G143" s="16" t="n"/>
      <c r="H143" s="8">
        <f>IF(OR(E143="",F143=""),"",E143*F143/100+IF(ISNUMBER(G143),G143,0))</f>
        <v/>
      </c>
      <c r="I143" s="9">
        <f>IF(F143="","",F143/100)</f>
        <v/>
      </c>
      <c r="J143" s="14" t="n"/>
      <c r="K143" s="15" t="n"/>
      <c r="L143" s="16" t="n"/>
      <c r="M143" s="17">
        <f>IF(J143="Settled - won",100,IF(J143="Settled - lost",0,IF(AND(J143="Sold",K143&lt;&gt;""),K143,"")))</f>
        <v/>
      </c>
      <c r="N143" s="8">
        <f>IF(OR(M143="",E143=""),"",E143*M143/100-IF(ISNUMBER(L143),L143,0))</f>
        <v/>
      </c>
      <c r="O143" s="8">
        <f>IF(OR(N143="",H143=""),"",N143-H143)</f>
        <v/>
      </c>
      <c r="P143" s="9">
        <f>IF(OR(O143="",H143="",H143=0),"",O143/H143)</f>
        <v/>
      </c>
      <c r="Q143" s="18">
        <f>IF(H143="","",IF(J143="","Open",J143))</f>
        <v/>
      </c>
      <c r="R143" s="7">
        <f>IF(OR(J143="Settled - won",J143="Settled - lost"),1,0)</f>
        <v/>
      </c>
      <c r="S143" s="7">
        <f>IF(J143="Settled - won",1,0)</f>
        <v/>
      </c>
      <c r="T143" s="19">
        <f>IF(ISNUMBER(F143),F143/100,0)</f>
        <v/>
      </c>
      <c r="U143" s="10">
        <f>IF(R143=1,(T143-S143)^2,0)</f>
        <v/>
      </c>
    </row>
    <row r="144">
      <c r="A144" s="13" t="n"/>
      <c r="B144" s="14" t="n"/>
      <c r="C144" s="14" t="n"/>
      <c r="D144" s="14" t="n"/>
      <c r="E144" s="14" t="n"/>
      <c r="F144" s="15" t="n"/>
      <c r="G144" s="16" t="n"/>
      <c r="H144" s="8">
        <f>IF(OR(E144="",F144=""),"",E144*F144/100+IF(ISNUMBER(G144),G144,0))</f>
        <v/>
      </c>
      <c r="I144" s="9">
        <f>IF(F144="","",F144/100)</f>
        <v/>
      </c>
      <c r="J144" s="14" t="n"/>
      <c r="K144" s="15" t="n"/>
      <c r="L144" s="16" t="n"/>
      <c r="M144" s="17">
        <f>IF(J144="Settled - won",100,IF(J144="Settled - lost",0,IF(AND(J144="Sold",K144&lt;&gt;""),K144,"")))</f>
        <v/>
      </c>
      <c r="N144" s="8">
        <f>IF(OR(M144="",E144=""),"",E144*M144/100-IF(ISNUMBER(L144),L144,0))</f>
        <v/>
      </c>
      <c r="O144" s="8">
        <f>IF(OR(N144="",H144=""),"",N144-H144)</f>
        <v/>
      </c>
      <c r="P144" s="9">
        <f>IF(OR(O144="",H144="",H144=0),"",O144/H144)</f>
        <v/>
      </c>
      <c r="Q144" s="18">
        <f>IF(H144="","",IF(J144="","Open",J144))</f>
        <v/>
      </c>
      <c r="R144" s="7">
        <f>IF(OR(J144="Settled - won",J144="Settled - lost"),1,0)</f>
        <v/>
      </c>
      <c r="S144" s="7">
        <f>IF(J144="Settled - won",1,0)</f>
        <v/>
      </c>
      <c r="T144" s="19">
        <f>IF(ISNUMBER(F144),F144/100,0)</f>
        <v/>
      </c>
      <c r="U144" s="10">
        <f>IF(R144=1,(T144-S144)^2,0)</f>
        <v/>
      </c>
    </row>
    <row r="145">
      <c r="A145" s="13" t="n"/>
      <c r="B145" s="14" t="n"/>
      <c r="C145" s="14" t="n"/>
      <c r="D145" s="14" t="n"/>
      <c r="E145" s="14" t="n"/>
      <c r="F145" s="15" t="n"/>
      <c r="G145" s="16" t="n"/>
      <c r="H145" s="8">
        <f>IF(OR(E145="",F145=""),"",E145*F145/100+IF(ISNUMBER(G145),G145,0))</f>
        <v/>
      </c>
      <c r="I145" s="9">
        <f>IF(F145="","",F145/100)</f>
        <v/>
      </c>
      <c r="J145" s="14" t="n"/>
      <c r="K145" s="15" t="n"/>
      <c r="L145" s="16" t="n"/>
      <c r="M145" s="17">
        <f>IF(J145="Settled - won",100,IF(J145="Settled - lost",0,IF(AND(J145="Sold",K145&lt;&gt;""),K145,"")))</f>
        <v/>
      </c>
      <c r="N145" s="8">
        <f>IF(OR(M145="",E145=""),"",E145*M145/100-IF(ISNUMBER(L145),L145,0))</f>
        <v/>
      </c>
      <c r="O145" s="8">
        <f>IF(OR(N145="",H145=""),"",N145-H145)</f>
        <v/>
      </c>
      <c r="P145" s="9">
        <f>IF(OR(O145="",H145="",H145=0),"",O145/H145)</f>
        <v/>
      </c>
      <c r="Q145" s="18">
        <f>IF(H145="","",IF(J145="","Open",J145))</f>
        <v/>
      </c>
      <c r="R145" s="7">
        <f>IF(OR(J145="Settled - won",J145="Settled - lost"),1,0)</f>
        <v/>
      </c>
      <c r="S145" s="7">
        <f>IF(J145="Settled - won",1,0)</f>
        <v/>
      </c>
      <c r="T145" s="19">
        <f>IF(ISNUMBER(F145),F145/100,0)</f>
        <v/>
      </c>
      <c r="U145" s="10">
        <f>IF(R145=1,(T145-S145)^2,0)</f>
        <v/>
      </c>
    </row>
    <row r="146">
      <c r="A146" s="13" t="n"/>
      <c r="B146" s="14" t="n"/>
      <c r="C146" s="14" t="n"/>
      <c r="D146" s="14" t="n"/>
      <c r="E146" s="14" t="n"/>
      <c r="F146" s="15" t="n"/>
      <c r="G146" s="16" t="n"/>
      <c r="H146" s="8">
        <f>IF(OR(E146="",F146=""),"",E146*F146/100+IF(ISNUMBER(G146),G146,0))</f>
        <v/>
      </c>
      <c r="I146" s="9">
        <f>IF(F146="","",F146/100)</f>
        <v/>
      </c>
      <c r="J146" s="14" t="n"/>
      <c r="K146" s="15" t="n"/>
      <c r="L146" s="16" t="n"/>
      <c r="M146" s="17">
        <f>IF(J146="Settled - won",100,IF(J146="Settled - lost",0,IF(AND(J146="Sold",K146&lt;&gt;""),K146,"")))</f>
        <v/>
      </c>
      <c r="N146" s="8">
        <f>IF(OR(M146="",E146=""),"",E146*M146/100-IF(ISNUMBER(L146),L146,0))</f>
        <v/>
      </c>
      <c r="O146" s="8">
        <f>IF(OR(N146="",H146=""),"",N146-H146)</f>
        <v/>
      </c>
      <c r="P146" s="9">
        <f>IF(OR(O146="",H146="",H146=0),"",O146/H146)</f>
        <v/>
      </c>
      <c r="Q146" s="18">
        <f>IF(H146="","",IF(J146="","Open",J146))</f>
        <v/>
      </c>
      <c r="R146" s="7">
        <f>IF(OR(J146="Settled - won",J146="Settled - lost"),1,0)</f>
        <v/>
      </c>
      <c r="S146" s="7">
        <f>IF(J146="Settled - won",1,0)</f>
        <v/>
      </c>
      <c r="T146" s="19">
        <f>IF(ISNUMBER(F146),F146/100,0)</f>
        <v/>
      </c>
      <c r="U146" s="10">
        <f>IF(R146=1,(T146-S146)^2,0)</f>
        <v/>
      </c>
    </row>
    <row r="147">
      <c r="A147" s="13" t="n"/>
      <c r="B147" s="14" t="n"/>
      <c r="C147" s="14" t="n"/>
      <c r="D147" s="14" t="n"/>
      <c r="E147" s="14" t="n"/>
      <c r="F147" s="15" t="n"/>
      <c r="G147" s="16" t="n"/>
      <c r="H147" s="8">
        <f>IF(OR(E147="",F147=""),"",E147*F147/100+IF(ISNUMBER(G147),G147,0))</f>
        <v/>
      </c>
      <c r="I147" s="9">
        <f>IF(F147="","",F147/100)</f>
        <v/>
      </c>
      <c r="J147" s="14" t="n"/>
      <c r="K147" s="15" t="n"/>
      <c r="L147" s="16" t="n"/>
      <c r="M147" s="17">
        <f>IF(J147="Settled - won",100,IF(J147="Settled - lost",0,IF(AND(J147="Sold",K147&lt;&gt;""),K147,"")))</f>
        <v/>
      </c>
      <c r="N147" s="8">
        <f>IF(OR(M147="",E147=""),"",E147*M147/100-IF(ISNUMBER(L147),L147,0))</f>
        <v/>
      </c>
      <c r="O147" s="8">
        <f>IF(OR(N147="",H147=""),"",N147-H147)</f>
        <v/>
      </c>
      <c r="P147" s="9">
        <f>IF(OR(O147="",H147="",H147=0),"",O147/H147)</f>
        <v/>
      </c>
      <c r="Q147" s="18">
        <f>IF(H147="","",IF(J147="","Open",J147))</f>
        <v/>
      </c>
      <c r="R147" s="7">
        <f>IF(OR(J147="Settled - won",J147="Settled - lost"),1,0)</f>
        <v/>
      </c>
      <c r="S147" s="7">
        <f>IF(J147="Settled - won",1,0)</f>
        <v/>
      </c>
      <c r="T147" s="19">
        <f>IF(ISNUMBER(F147),F147/100,0)</f>
        <v/>
      </c>
      <c r="U147" s="10">
        <f>IF(R147=1,(T147-S147)^2,0)</f>
        <v/>
      </c>
    </row>
    <row r="148">
      <c r="A148" s="13" t="n"/>
      <c r="B148" s="14" t="n"/>
      <c r="C148" s="14" t="n"/>
      <c r="D148" s="14" t="n"/>
      <c r="E148" s="14" t="n"/>
      <c r="F148" s="15" t="n"/>
      <c r="G148" s="16" t="n"/>
      <c r="H148" s="8">
        <f>IF(OR(E148="",F148=""),"",E148*F148/100+IF(ISNUMBER(G148),G148,0))</f>
        <v/>
      </c>
      <c r="I148" s="9">
        <f>IF(F148="","",F148/100)</f>
        <v/>
      </c>
      <c r="J148" s="14" t="n"/>
      <c r="K148" s="15" t="n"/>
      <c r="L148" s="16" t="n"/>
      <c r="M148" s="17">
        <f>IF(J148="Settled - won",100,IF(J148="Settled - lost",0,IF(AND(J148="Sold",K148&lt;&gt;""),K148,"")))</f>
        <v/>
      </c>
      <c r="N148" s="8">
        <f>IF(OR(M148="",E148=""),"",E148*M148/100-IF(ISNUMBER(L148),L148,0))</f>
        <v/>
      </c>
      <c r="O148" s="8">
        <f>IF(OR(N148="",H148=""),"",N148-H148)</f>
        <v/>
      </c>
      <c r="P148" s="9">
        <f>IF(OR(O148="",H148="",H148=0),"",O148/H148)</f>
        <v/>
      </c>
      <c r="Q148" s="18">
        <f>IF(H148="","",IF(J148="","Open",J148))</f>
        <v/>
      </c>
      <c r="R148" s="7">
        <f>IF(OR(J148="Settled - won",J148="Settled - lost"),1,0)</f>
        <v/>
      </c>
      <c r="S148" s="7">
        <f>IF(J148="Settled - won",1,0)</f>
        <v/>
      </c>
      <c r="T148" s="19">
        <f>IF(ISNUMBER(F148),F148/100,0)</f>
        <v/>
      </c>
      <c r="U148" s="10">
        <f>IF(R148=1,(T148-S148)^2,0)</f>
        <v/>
      </c>
    </row>
    <row r="149">
      <c r="A149" s="13" t="n"/>
      <c r="B149" s="14" t="n"/>
      <c r="C149" s="14" t="n"/>
      <c r="D149" s="14" t="n"/>
      <c r="E149" s="14" t="n"/>
      <c r="F149" s="15" t="n"/>
      <c r="G149" s="16" t="n"/>
      <c r="H149" s="8">
        <f>IF(OR(E149="",F149=""),"",E149*F149/100+IF(ISNUMBER(G149),G149,0))</f>
        <v/>
      </c>
      <c r="I149" s="9">
        <f>IF(F149="","",F149/100)</f>
        <v/>
      </c>
      <c r="J149" s="14" t="n"/>
      <c r="K149" s="15" t="n"/>
      <c r="L149" s="16" t="n"/>
      <c r="M149" s="17">
        <f>IF(J149="Settled - won",100,IF(J149="Settled - lost",0,IF(AND(J149="Sold",K149&lt;&gt;""),K149,"")))</f>
        <v/>
      </c>
      <c r="N149" s="8">
        <f>IF(OR(M149="",E149=""),"",E149*M149/100-IF(ISNUMBER(L149),L149,0))</f>
        <v/>
      </c>
      <c r="O149" s="8">
        <f>IF(OR(N149="",H149=""),"",N149-H149)</f>
        <v/>
      </c>
      <c r="P149" s="9">
        <f>IF(OR(O149="",H149="",H149=0),"",O149/H149)</f>
        <v/>
      </c>
      <c r="Q149" s="18">
        <f>IF(H149="","",IF(J149="","Open",J149))</f>
        <v/>
      </c>
      <c r="R149" s="7">
        <f>IF(OR(J149="Settled - won",J149="Settled - lost"),1,0)</f>
        <v/>
      </c>
      <c r="S149" s="7">
        <f>IF(J149="Settled - won",1,0)</f>
        <v/>
      </c>
      <c r="T149" s="19">
        <f>IF(ISNUMBER(F149),F149/100,0)</f>
        <v/>
      </c>
      <c r="U149" s="10">
        <f>IF(R149=1,(T149-S149)^2,0)</f>
        <v/>
      </c>
    </row>
    <row r="150">
      <c r="A150" s="13" t="n"/>
      <c r="B150" s="14" t="n"/>
      <c r="C150" s="14" t="n"/>
      <c r="D150" s="14" t="n"/>
      <c r="E150" s="14" t="n"/>
      <c r="F150" s="15" t="n"/>
      <c r="G150" s="16" t="n"/>
      <c r="H150" s="8">
        <f>IF(OR(E150="",F150=""),"",E150*F150/100+IF(ISNUMBER(G150),G150,0))</f>
        <v/>
      </c>
      <c r="I150" s="9">
        <f>IF(F150="","",F150/100)</f>
        <v/>
      </c>
      <c r="J150" s="14" t="n"/>
      <c r="K150" s="15" t="n"/>
      <c r="L150" s="16" t="n"/>
      <c r="M150" s="17">
        <f>IF(J150="Settled - won",100,IF(J150="Settled - lost",0,IF(AND(J150="Sold",K150&lt;&gt;""),K150,"")))</f>
        <v/>
      </c>
      <c r="N150" s="8">
        <f>IF(OR(M150="",E150=""),"",E150*M150/100-IF(ISNUMBER(L150),L150,0))</f>
        <v/>
      </c>
      <c r="O150" s="8">
        <f>IF(OR(N150="",H150=""),"",N150-H150)</f>
        <v/>
      </c>
      <c r="P150" s="9">
        <f>IF(OR(O150="",H150="",H150=0),"",O150/H150)</f>
        <v/>
      </c>
      <c r="Q150" s="18">
        <f>IF(H150="","",IF(J150="","Open",J150))</f>
        <v/>
      </c>
      <c r="R150" s="7">
        <f>IF(OR(J150="Settled - won",J150="Settled - lost"),1,0)</f>
        <v/>
      </c>
      <c r="S150" s="7">
        <f>IF(J150="Settled - won",1,0)</f>
        <v/>
      </c>
      <c r="T150" s="19">
        <f>IF(ISNUMBER(F150),F150/100,0)</f>
        <v/>
      </c>
      <c r="U150" s="10">
        <f>IF(R150=1,(T150-S150)^2,0)</f>
        <v/>
      </c>
    </row>
    <row r="151">
      <c r="A151" s="13" t="n"/>
      <c r="B151" s="14" t="n"/>
      <c r="C151" s="14" t="n"/>
      <c r="D151" s="14" t="n"/>
      <c r="E151" s="14" t="n"/>
      <c r="F151" s="15" t="n"/>
      <c r="G151" s="16" t="n"/>
      <c r="H151" s="8">
        <f>IF(OR(E151="",F151=""),"",E151*F151/100+IF(ISNUMBER(G151),G151,0))</f>
        <v/>
      </c>
      <c r="I151" s="9">
        <f>IF(F151="","",F151/100)</f>
        <v/>
      </c>
      <c r="J151" s="14" t="n"/>
      <c r="K151" s="15" t="n"/>
      <c r="L151" s="16" t="n"/>
      <c r="M151" s="17">
        <f>IF(J151="Settled - won",100,IF(J151="Settled - lost",0,IF(AND(J151="Sold",K151&lt;&gt;""),K151,"")))</f>
        <v/>
      </c>
      <c r="N151" s="8">
        <f>IF(OR(M151="",E151=""),"",E151*M151/100-IF(ISNUMBER(L151),L151,0))</f>
        <v/>
      </c>
      <c r="O151" s="8">
        <f>IF(OR(N151="",H151=""),"",N151-H151)</f>
        <v/>
      </c>
      <c r="P151" s="9">
        <f>IF(OR(O151="",H151="",H151=0),"",O151/H151)</f>
        <v/>
      </c>
      <c r="Q151" s="18">
        <f>IF(H151="","",IF(J151="","Open",J151))</f>
        <v/>
      </c>
      <c r="R151" s="7">
        <f>IF(OR(J151="Settled - won",J151="Settled - lost"),1,0)</f>
        <v/>
      </c>
      <c r="S151" s="7">
        <f>IF(J151="Settled - won",1,0)</f>
        <v/>
      </c>
      <c r="T151" s="19">
        <f>IF(ISNUMBER(F151),F151/100,0)</f>
        <v/>
      </c>
      <c r="U151" s="10">
        <f>IF(R151=1,(T151-S151)^2,0)</f>
        <v/>
      </c>
    </row>
    <row r="152">
      <c r="A152" s="13" t="n"/>
      <c r="B152" s="14" t="n"/>
      <c r="C152" s="14" t="n"/>
      <c r="D152" s="14" t="n"/>
      <c r="E152" s="14" t="n"/>
      <c r="F152" s="15" t="n"/>
      <c r="G152" s="16" t="n"/>
      <c r="H152" s="8">
        <f>IF(OR(E152="",F152=""),"",E152*F152/100+IF(ISNUMBER(G152),G152,0))</f>
        <v/>
      </c>
      <c r="I152" s="9">
        <f>IF(F152="","",F152/100)</f>
        <v/>
      </c>
      <c r="J152" s="14" t="n"/>
      <c r="K152" s="15" t="n"/>
      <c r="L152" s="16" t="n"/>
      <c r="M152" s="17">
        <f>IF(J152="Settled - won",100,IF(J152="Settled - lost",0,IF(AND(J152="Sold",K152&lt;&gt;""),K152,"")))</f>
        <v/>
      </c>
      <c r="N152" s="8">
        <f>IF(OR(M152="",E152=""),"",E152*M152/100-IF(ISNUMBER(L152),L152,0))</f>
        <v/>
      </c>
      <c r="O152" s="8">
        <f>IF(OR(N152="",H152=""),"",N152-H152)</f>
        <v/>
      </c>
      <c r="P152" s="9">
        <f>IF(OR(O152="",H152="",H152=0),"",O152/H152)</f>
        <v/>
      </c>
      <c r="Q152" s="18">
        <f>IF(H152="","",IF(J152="","Open",J152))</f>
        <v/>
      </c>
      <c r="R152" s="7">
        <f>IF(OR(J152="Settled - won",J152="Settled - lost"),1,0)</f>
        <v/>
      </c>
      <c r="S152" s="7">
        <f>IF(J152="Settled - won",1,0)</f>
        <v/>
      </c>
      <c r="T152" s="19">
        <f>IF(ISNUMBER(F152),F152/100,0)</f>
        <v/>
      </c>
      <c r="U152" s="10">
        <f>IF(R152=1,(T152-S152)^2,0)</f>
        <v/>
      </c>
    </row>
    <row r="153">
      <c r="A153" s="13" t="n"/>
      <c r="B153" s="14" t="n"/>
      <c r="C153" s="14" t="n"/>
      <c r="D153" s="14" t="n"/>
      <c r="E153" s="14" t="n"/>
      <c r="F153" s="15" t="n"/>
      <c r="G153" s="16" t="n"/>
      <c r="H153" s="8">
        <f>IF(OR(E153="",F153=""),"",E153*F153/100+IF(ISNUMBER(G153),G153,0))</f>
        <v/>
      </c>
      <c r="I153" s="9">
        <f>IF(F153="","",F153/100)</f>
        <v/>
      </c>
      <c r="J153" s="14" t="n"/>
      <c r="K153" s="15" t="n"/>
      <c r="L153" s="16" t="n"/>
      <c r="M153" s="17">
        <f>IF(J153="Settled - won",100,IF(J153="Settled - lost",0,IF(AND(J153="Sold",K153&lt;&gt;""),K153,"")))</f>
        <v/>
      </c>
      <c r="N153" s="8">
        <f>IF(OR(M153="",E153=""),"",E153*M153/100-IF(ISNUMBER(L153),L153,0))</f>
        <v/>
      </c>
      <c r="O153" s="8">
        <f>IF(OR(N153="",H153=""),"",N153-H153)</f>
        <v/>
      </c>
      <c r="P153" s="9">
        <f>IF(OR(O153="",H153="",H153=0),"",O153/H153)</f>
        <v/>
      </c>
      <c r="Q153" s="18">
        <f>IF(H153="","",IF(J153="","Open",J153))</f>
        <v/>
      </c>
      <c r="R153" s="7">
        <f>IF(OR(J153="Settled - won",J153="Settled - lost"),1,0)</f>
        <v/>
      </c>
      <c r="S153" s="7">
        <f>IF(J153="Settled - won",1,0)</f>
        <v/>
      </c>
      <c r="T153" s="19">
        <f>IF(ISNUMBER(F153),F153/100,0)</f>
        <v/>
      </c>
      <c r="U153" s="10">
        <f>IF(R153=1,(T153-S153)^2,0)</f>
        <v/>
      </c>
    </row>
    <row r="154">
      <c r="A154" s="13" t="n"/>
      <c r="B154" s="14" t="n"/>
      <c r="C154" s="14" t="n"/>
      <c r="D154" s="14" t="n"/>
      <c r="E154" s="14" t="n"/>
      <c r="F154" s="15" t="n"/>
      <c r="G154" s="16" t="n"/>
      <c r="H154" s="8">
        <f>IF(OR(E154="",F154=""),"",E154*F154/100+IF(ISNUMBER(G154),G154,0))</f>
        <v/>
      </c>
      <c r="I154" s="9">
        <f>IF(F154="","",F154/100)</f>
        <v/>
      </c>
      <c r="J154" s="14" t="n"/>
      <c r="K154" s="15" t="n"/>
      <c r="L154" s="16" t="n"/>
      <c r="M154" s="17">
        <f>IF(J154="Settled - won",100,IF(J154="Settled - lost",0,IF(AND(J154="Sold",K154&lt;&gt;""),K154,"")))</f>
        <v/>
      </c>
      <c r="N154" s="8">
        <f>IF(OR(M154="",E154=""),"",E154*M154/100-IF(ISNUMBER(L154),L154,0))</f>
        <v/>
      </c>
      <c r="O154" s="8">
        <f>IF(OR(N154="",H154=""),"",N154-H154)</f>
        <v/>
      </c>
      <c r="P154" s="9">
        <f>IF(OR(O154="",H154="",H154=0),"",O154/H154)</f>
        <v/>
      </c>
      <c r="Q154" s="18">
        <f>IF(H154="","",IF(J154="","Open",J154))</f>
        <v/>
      </c>
      <c r="R154" s="7">
        <f>IF(OR(J154="Settled - won",J154="Settled - lost"),1,0)</f>
        <v/>
      </c>
      <c r="S154" s="7">
        <f>IF(J154="Settled - won",1,0)</f>
        <v/>
      </c>
      <c r="T154" s="19">
        <f>IF(ISNUMBER(F154),F154/100,0)</f>
        <v/>
      </c>
      <c r="U154" s="10">
        <f>IF(R154=1,(T154-S154)^2,0)</f>
        <v/>
      </c>
    </row>
    <row r="155">
      <c r="A155" s="13" t="n"/>
      <c r="B155" s="14" t="n"/>
      <c r="C155" s="14" t="n"/>
      <c r="D155" s="14" t="n"/>
      <c r="E155" s="14" t="n"/>
      <c r="F155" s="15" t="n"/>
      <c r="G155" s="16" t="n"/>
      <c r="H155" s="8">
        <f>IF(OR(E155="",F155=""),"",E155*F155/100+IF(ISNUMBER(G155),G155,0))</f>
        <v/>
      </c>
      <c r="I155" s="9">
        <f>IF(F155="","",F155/100)</f>
        <v/>
      </c>
      <c r="J155" s="14" t="n"/>
      <c r="K155" s="15" t="n"/>
      <c r="L155" s="16" t="n"/>
      <c r="M155" s="17">
        <f>IF(J155="Settled - won",100,IF(J155="Settled - lost",0,IF(AND(J155="Sold",K155&lt;&gt;""),K155,"")))</f>
        <v/>
      </c>
      <c r="N155" s="8">
        <f>IF(OR(M155="",E155=""),"",E155*M155/100-IF(ISNUMBER(L155),L155,0))</f>
        <v/>
      </c>
      <c r="O155" s="8">
        <f>IF(OR(N155="",H155=""),"",N155-H155)</f>
        <v/>
      </c>
      <c r="P155" s="9">
        <f>IF(OR(O155="",H155="",H155=0),"",O155/H155)</f>
        <v/>
      </c>
      <c r="Q155" s="18">
        <f>IF(H155="","",IF(J155="","Open",J155))</f>
        <v/>
      </c>
      <c r="R155" s="7">
        <f>IF(OR(J155="Settled - won",J155="Settled - lost"),1,0)</f>
        <v/>
      </c>
      <c r="S155" s="7">
        <f>IF(J155="Settled - won",1,0)</f>
        <v/>
      </c>
      <c r="T155" s="19">
        <f>IF(ISNUMBER(F155),F155/100,0)</f>
        <v/>
      </c>
      <c r="U155" s="10">
        <f>IF(R155=1,(T155-S155)^2,0)</f>
        <v/>
      </c>
    </row>
    <row r="156">
      <c r="A156" s="13" t="n"/>
      <c r="B156" s="14" t="n"/>
      <c r="C156" s="14" t="n"/>
      <c r="D156" s="14" t="n"/>
      <c r="E156" s="14" t="n"/>
      <c r="F156" s="15" t="n"/>
      <c r="G156" s="16" t="n"/>
      <c r="H156" s="8">
        <f>IF(OR(E156="",F156=""),"",E156*F156/100+IF(ISNUMBER(G156),G156,0))</f>
        <v/>
      </c>
      <c r="I156" s="9">
        <f>IF(F156="","",F156/100)</f>
        <v/>
      </c>
      <c r="J156" s="14" t="n"/>
      <c r="K156" s="15" t="n"/>
      <c r="L156" s="16" t="n"/>
      <c r="M156" s="17">
        <f>IF(J156="Settled - won",100,IF(J156="Settled - lost",0,IF(AND(J156="Sold",K156&lt;&gt;""),K156,"")))</f>
        <v/>
      </c>
      <c r="N156" s="8">
        <f>IF(OR(M156="",E156=""),"",E156*M156/100-IF(ISNUMBER(L156),L156,0))</f>
        <v/>
      </c>
      <c r="O156" s="8">
        <f>IF(OR(N156="",H156=""),"",N156-H156)</f>
        <v/>
      </c>
      <c r="P156" s="9">
        <f>IF(OR(O156="",H156="",H156=0),"",O156/H156)</f>
        <v/>
      </c>
      <c r="Q156" s="18">
        <f>IF(H156="","",IF(J156="","Open",J156))</f>
        <v/>
      </c>
      <c r="R156" s="7">
        <f>IF(OR(J156="Settled - won",J156="Settled - lost"),1,0)</f>
        <v/>
      </c>
      <c r="S156" s="7">
        <f>IF(J156="Settled - won",1,0)</f>
        <v/>
      </c>
      <c r="T156" s="19">
        <f>IF(ISNUMBER(F156),F156/100,0)</f>
        <v/>
      </c>
      <c r="U156" s="10">
        <f>IF(R156=1,(T156-S156)^2,0)</f>
        <v/>
      </c>
    </row>
    <row r="157">
      <c r="A157" s="13" t="n"/>
      <c r="B157" s="14" t="n"/>
      <c r="C157" s="14" t="n"/>
      <c r="D157" s="14" t="n"/>
      <c r="E157" s="14" t="n"/>
      <c r="F157" s="15" t="n"/>
      <c r="G157" s="16" t="n"/>
      <c r="H157" s="8">
        <f>IF(OR(E157="",F157=""),"",E157*F157/100+IF(ISNUMBER(G157),G157,0))</f>
        <v/>
      </c>
      <c r="I157" s="9">
        <f>IF(F157="","",F157/100)</f>
        <v/>
      </c>
      <c r="J157" s="14" t="n"/>
      <c r="K157" s="15" t="n"/>
      <c r="L157" s="16" t="n"/>
      <c r="M157" s="17">
        <f>IF(J157="Settled - won",100,IF(J157="Settled - lost",0,IF(AND(J157="Sold",K157&lt;&gt;""),K157,"")))</f>
        <v/>
      </c>
      <c r="N157" s="8">
        <f>IF(OR(M157="",E157=""),"",E157*M157/100-IF(ISNUMBER(L157),L157,0))</f>
        <v/>
      </c>
      <c r="O157" s="8">
        <f>IF(OR(N157="",H157=""),"",N157-H157)</f>
        <v/>
      </c>
      <c r="P157" s="9">
        <f>IF(OR(O157="",H157="",H157=0),"",O157/H157)</f>
        <v/>
      </c>
      <c r="Q157" s="18">
        <f>IF(H157="","",IF(J157="","Open",J157))</f>
        <v/>
      </c>
      <c r="R157" s="7">
        <f>IF(OR(J157="Settled - won",J157="Settled - lost"),1,0)</f>
        <v/>
      </c>
      <c r="S157" s="7">
        <f>IF(J157="Settled - won",1,0)</f>
        <v/>
      </c>
      <c r="T157" s="19">
        <f>IF(ISNUMBER(F157),F157/100,0)</f>
        <v/>
      </c>
      <c r="U157" s="10">
        <f>IF(R157=1,(T157-S157)^2,0)</f>
        <v/>
      </c>
    </row>
    <row r="158">
      <c r="A158" s="13" t="n"/>
      <c r="B158" s="14" t="n"/>
      <c r="C158" s="14" t="n"/>
      <c r="D158" s="14" t="n"/>
      <c r="E158" s="14" t="n"/>
      <c r="F158" s="15" t="n"/>
      <c r="G158" s="16" t="n"/>
      <c r="H158" s="8">
        <f>IF(OR(E158="",F158=""),"",E158*F158/100+IF(ISNUMBER(G158),G158,0))</f>
        <v/>
      </c>
      <c r="I158" s="9">
        <f>IF(F158="","",F158/100)</f>
        <v/>
      </c>
      <c r="J158" s="14" t="n"/>
      <c r="K158" s="15" t="n"/>
      <c r="L158" s="16" t="n"/>
      <c r="M158" s="17">
        <f>IF(J158="Settled - won",100,IF(J158="Settled - lost",0,IF(AND(J158="Sold",K158&lt;&gt;""),K158,"")))</f>
        <v/>
      </c>
      <c r="N158" s="8">
        <f>IF(OR(M158="",E158=""),"",E158*M158/100-IF(ISNUMBER(L158),L158,0))</f>
        <v/>
      </c>
      <c r="O158" s="8">
        <f>IF(OR(N158="",H158=""),"",N158-H158)</f>
        <v/>
      </c>
      <c r="P158" s="9">
        <f>IF(OR(O158="",H158="",H158=0),"",O158/H158)</f>
        <v/>
      </c>
      <c r="Q158" s="18">
        <f>IF(H158="","",IF(J158="","Open",J158))</f>
        <v/>
      </c>
      <c r="R158" s="7">
        <f>IF(OR(J158="Settled - won",J158="Settled - lost"),1,0)</f>
        <v/>
      </c>
      <c r="S158" s="7">
        <f>IF(J158="Settled - won",1,0)</f>
        <v/>
      </c>
      <c r="T158" s="19">
        <f>IF(ISNUMBER(F158),F158/100,0)</f>
        <v/>
      </c>
      <c r="U158" s="10">
        <f>IF(R158=1,(T158-S158)^2,0)</f>
        <v/>
      </c>
    </row>
    <row r="159">
      <c r="A159" s="13" t="n"/>
      <c r="B159" s="14" t="n"/>
      <c r="C159" s="14" t="n"/>
      <c r="D159" s="14" t="n"/>
      <c r="E159" s="14" t="n"/>
      <c r="F159" s="15" t="n"/>
      <c r="G159" s="16" t="n"/>
      <c r="H159" s="8">
        <f>IF(OR(E159="",F159=""),"",E159*F159/100+IF(ISNUMBER(G159),G159,0))</f>
        <v/>
      </c>
      <c r="I159" s="9">
        <f>IF(F159="","",F159/100)</f>
        <v/>
      </c>
      <c r="J159" s="14" t="n"/>
      <c r="K159" s="15" t="n"/>
      <c r="L159" s="16" t="n"/>
      <c r="M159" s="17">
        <f>IF(J159="Settled - won",100,IF(J159="Settled - lost",0,IF(AND(J159="Sold",K159&lt;&gt;""),K159,"")))</f>
        <v/>
      </c>
      <c r="N159" s="8">
        <f>IF(OR(M159="",E159=""),"",E159*M159/100-IF(ISNUMBER(L159),L159,0))</f>
        <v/>
      </c>
      <c r="O159" s="8">
        <f>IF(OR(N159="",H159=""),"",N159-H159)</f>
        <v/>
      </c>
      <c r="P159" s="9">
        <f>IF(OR(O159="",H159="",H159=0),"",O159/H159)</f>
        <v/>
      </c>
      <c r="Q159" s="18">
        <f>IF(H159="","",IF(J159="","Open",J159))</f>
        <v/>
      </c>
      <c r="R159" s="7">
        <f>IF(OR(J159="Settled - won",J159="Settled - lost"),1,0)</f>
        <v/>
      </c>
      <c r="S159" s="7">
        <f>IF(J159="Settled - won",1,0)</f>
        <v/>
      </c>
      <c r="T159" s="19">
        <f>IF(ISNUMBER(F159),F159/100,0)</f>
        <v/>
      </c>
      <c r="U159" s="10">
        <f>IF(R159=1,(T159-S159)^2,0)</f>
        <v/>
      </c>
    </row>
    <row r="160">
      <c r="A160" s="13" t="n"/>
      <c r="B160" s="14" t="n"/>
      <c r="C160" s="14" t="n"/>
      <c r="D160" s="14" t="n"/>
      <c r="E160" s="14" t="n"/>
      <c r="F160" s="15" t="n"/>
      <c r="G160" s="16" t="n"/>
      <c r="H160" s="8">
        <f>IF(OR(E160="",F160=""),"",E160*F160/100+IF(ISNUMBER(G160),G160,0))</f>
        <v/>
      </c>
      <c r="I160" s="9">
        <f>IF(F160="","",F160/100)</f>
        <v/>
      </c>
      <c r="J160" s="14" t="n"/>
      <c r="K160" s="15" t="n"/>
      <c r="L160" s="16" t="n"/>
      <c r="M160" s="17">
        <f>IF(J160="Settled - won",100,IF(J160="Settled - lost",0,IF(AND(J160="Sold",K160&lt;&gt;""),K160,"")))</f>
        <v/>
      </c>
      <c r="N160" s="8">
        <f>IF(OR(M160="",E160=""),"",E160*M160/100-IF(ISNUMBER(L160),L160,0))</f>
        <v/>
      </c>
      <c r="O160" s="8">
        <f>IF(OR(N160="",H160=""),"",N160-H160)</f>
        <v/>
      </c>
      <c r="P160" s="9">
        <f>IF(OR(O160="",H160="",H160=0),"",O160/H160)</f>
        <v/>
      </c>
      <c r="Q160" s="18">
        <f>IF(H160="","",IF(J160="","Open",J160))</f>
        <v/>
      </c>
      <c r="R160" s="7">
        <f>IF(OR(J160="Settled - won",J160="Settled - lost"),1,0)</f>
        <v/>
      </c>
      <c r="S160" s="7">
        <f>IF(J160="Settled - won",1,0)</f>
        <v/>
      </c>
      <c r="T160" s="19">
        <f>IF(ISNUMBER(F160),F160/100,0)</f>
        <v/>
      </c>
      <c r="U160" s="10">
        <f>IF(R160=1,(T160-S160)^2,0)</f>
        <v/>
      </c>
    </row>
    <row r="161">
      <c r="A161" s="13" t="n"/>
      <c r="B161" s="14" t="n"/>
      <c r="C161" s="14" t="n"/>
      <c r="D161" s="14" t="n"/>
      <c r="E161" s="14" t="n"/>
      <c r="F161" s="15" t="n"/>
      <c r="G161" s="16" t="n"/>
      <c r="H161" s="8">
        <f>IF(OR(E161="",F161=""),"",E161*F161/100+IF(ISNUMBER(G161),G161,0))</f>
        <v/>
      </c>
      <c r="I161" s="9">
        <f>IF(F161="","",F161/100)</f>
        <v/>
      </c>
      <c r="J161" s="14" t="n"/>
      <c r="K161" s="15" t="n"/>
      <c r="L161" s="16" t="n"/>
      <c r="M161" s="17">
        <f>IF(J161="Settled - won",100,IF(J161="Settled - lost",0,IF(AND(J161="Sold",K161&lt;&gt;""),K161,"")))</f>
        <v/>
      </c>
      <c r="N161" s="8">
        <f>IF(OR(M161="",E161=""),"",E161*M161/100-IF(ISNUMBER(L161),L161,0))</f>
        <v/>
      </c>
      <c r="O161" s="8">
        <f>IF(OR(N161="",H161=""),"",N161-H161)</f>
        <v/>
      </c>
      <c r="P161" s="9">
        <f>IF(OR(O161="",H161="",H161=0),"",O161/H161)</f>
        <v/>
      </c>
      <c r="Q161" s="18">
        <f>IF(H161="","",IF(J161="","Open",J161))</f>
        <v/>
      </c>
      <c r="R161" s="7">
        <f>IF(OR(J161="Settled - won",J161="Settled - lost"),1,0)</f>
        <v/>
      </c>
      <c r="S161" s="7">
        <f>IF(J161="Settled - won",1,0)</f>
        <v/>
      </c>
      <c r="T161" s="19">
        <f>IF(ISNUMBER(F161),F161/100,0)</f>
        <v/>
      </c>
      <c r="U161" s="10">
        <f>IF(R161=1,(T161-S161)^2,0)</f>
        <v/>
      </c>
    </row>
    <row r="162">
      <c r="A162" s="13" t="n"/>
      <c r="B162" s="14" t="n"/>
      <c r="C162" s="14" t="n"/>
      <c r="D162" s="14" t="n"/>
      <c r="E162" s="14" t="n"/>
      <c r="F162" s="15" t="n"/>
      <c r="G162" s="16" t="n"/>
      <c r="H162" s="8">
        <f>IF(OR(E162="",F162=""),"",E162*F162/100+IF(ISNUMBER(G162),G162,0))</f>
        <v/>
      </c>
      <c r="I162" s="9">
        <f>IF(F162="","",F162/100)</f>
        <v/>
      </c>
      <c r="J162" s="14" t="n"/>
      <c r="K162" s="15" t="n"/>
      <c r="L162" s="16" t="n"/>
      <c r="M162" s="17">
        <f>IF(J162="Settled - won",100,IF(J162="Settled - lost",0,IF(AND(J162="Sold",K162&lt;&gt;""),K162,"")))</f>
        <v/>
      </c>
      <c r="N162" s="8">
        <f>IF(OR(M162="",E162=""),"",E162*M162/100-IF(ISNUMBER(L162),L162,0))</f>
        <v/>
      </c>
      <c r="O162" s="8">
        <f>IF(OR(N162="",H162=""),"",N162-H162)</f>
        <v/>
      </c>
      <c r="P162" s="9">
        <f>IF(OR(O162="",H162="",H162=0),"",O162/H162)</f>
        <v/>
      </c>
      <c r="Q162" s="18">
        <f>IF(H162="","",IF(J162="","Open",J162))</f>
        <v/>
      </c>
      <c r="R162" s="7">
        <f>IF(OR(J162="Settled - won",J162="Settled - lost"),1,0)</f>
        <v/>
      </c>
      <c r="S162" s="7">
        <f>IF(J162="Settled - won",1,0)</f>
        <v/>
      </c>
      <c r="T162" s="19">
        <f>IF(ISNUMBER(F162),F162/100,0)</f>
        <v/>
      </c>
      <c r="U162" s="10">
        <f>IF(R162=1,(T162-S162)^2,0)</f>
        <v/>
      </c>
    </row>
    <row r="163">
      <c r="A163" s="13" t="n"/>
      <c r="B163" s="14" t="n"/>
      <c r="C163" s="14" t="n"/>
      <c r="D163" s="14" t="n"/>
      <c r="E163" s="14" t="n"/>
      <c r="F163" s="15" t="n"/>
      <c r="G163" s="16" t="n"/>
      <c r="H163" s="8">
        <f>IF(OR(E163="",F163=""),"",E163*F163/100+IF(ISNUMBER(G163),G163,0))</f>
        <v/>
      </c>
      <c r="I163" s="9">
        <f>IF(F163="","",F163/100)</f>
        <v/>
      </c>
      <c r="J163" s="14" t="n"/>
      <c r="K163" s="15" t="n"/>
      <c r="L163" s="16" t="n"/>
      <c r="M163" s="17">
        <f>IF(J163="Settled - won",100,IF(J163="Settled - lost",0,IF(AND(J163="Sold",K163&lt;&gt;""),K163,"")))</f>
        <v/>
      </c>
      <c r="N163" s="8">
        <f>IF(OR(M163="",E163=""),"",E163*M163/100-IF(ISNUMBER(L163),L163,0))</f>
        <v/>
      </c>
      <c r="O163" s="8">
        <f>IF(OR(N163="",H163=""),"",N163-H163)</f>
        <v/>
      </c>
      <c r="P163" s="9">
        <f>IF(OR(O163="",H163="",H163=0),"",O163/H163)</f>
        <v/>
      </c>
      <c r="Q163" s="18">
        <f>IF(H163="","",IF(J163="","Open",J163))</f>
        <v/>
      </c>
      <c r="R163" s="7">
        <f>IF(OR(J163="Settled - won",J163="Settled - lost"),1,0)</f>
        <v/>
      </c>
      <c r="S163" s="7">
        <f>IF(J163="Settled - won",1,0)</f>
        <v/>
      </c>
      <c r="T163" s="19">
        <f>IF(ISNUMBER(F163),F163/100,0)</f>
        <v/>
      </c>
      <c r="U163" s="10">
        <f>IF(R163=1,(T163-S163)^2,0)</f>
        <v/>
      </c>
    </row>
    <row r="164">
      <c r="A164" s="13" t="n"/>
      <c r="B164" s="14" t="n"/>
      <c r="C164" s="14" t="n"/>
      <c r="D164" s="14" t="n"/>
      <c r="E164" s="14" t="n"/>
      <c r="F164" s="15" t="n"/>
      <c r="G164" s="16" t="n"/>
      <c r="H164" s="8">
        <f>IF(OR(E164="",F164=""),"",E164*F164/100+IF(ISNUMBER(G164),G164,0))</f>
        <v/>
      </c>
      <c r="I164" s="9">
        <f>IF(F164="","",F164/100)</f>
        <v/>
      </c>
      <c r="J164" s="14" t="n"/>
      <c r="K164" s="15" t="n"/>
      <c r="L164" s="16" t="n"/>
      <c r="M164" s="17">
        <f>IF(J164="Settled - won",100,IF(J164="Settled - lost",0,IF(AND(J164="Sold",K164&lt;&gt;""),K164,"")))</f>
        <v/>
      </c>
      <c r="N164" s="8">
        <f>IF(OR(M164="",E164=""),"",E164*M164/100-IF(ISNUMBER(L164),L164,0))</f>
        <v/>
      </c>
      <c r="O164" s="8">
        <f>IF(OR(N164="",H164=""),"",N164-H164)</f>
        <v/>
      </c>
      <c r="P164" s="9">
        <f>IF(OR(O164="",H164="",H164=0),"",O164/H164)</f>
        <v/>
      </c>
      <c r="Q164" s="18">
        <f>IF(H164="","",IF(J164="","Open",J164))</f>
        <v/>
      </c>
      <c r="R164" s="7">
        <f>IF(OR(J164="Settled - won",J164="Settled - lost"),1,0)</f>
        <v/>
      </c>
      <c r="S164" s="7">
        <f>IF(J164="Settled - won",1,0)</f>
        <v/>
      </c>
      <c r="T164" s="19">
        <f>IF(ISNUMBER(F164),F164/100,0)</f>
        <v/>
      </c>
      <c r="U164" s="10">
        <f>IF(R164=1,(T164-S164)^2,0)</f>
        <v/>
      </c>
    </row>
    <row r="165">
      <c r="A165" s="13" t="n"/>
      <c r="B165" s="14" t="n"/>
      <c r="C165" s="14" t="n"/>
      <c r="D165" s="14" t="n"/>
      <c r="E165" s="14" t="n"/>
      <c r="F165" s="15" t="n"/>
      <c r="G165" s="16" t="n"/>
      <c r="H165" s="8">
        <f>IF(OR(E165="",F165=""),"",E165*F165/100+IF(ISNUMBER(G165),G165,0))</f>
        <v/>
      </c>
      <c r="I165" s="9">
        <f>IF(F165="","",F165/100)</f>
        <v/>
      </c>
      <c r="J165" s="14" t="n"/>
      <c r="K165" s="15" t="n"/>
      <c r="L165" s="16" t="n"/>
      <c r="M165" s="17">
        <f>IF(J165="Settled - won",100,IF(J165="Settled - lost",0,IF(AND(J165="Sold",K165&lt;&gt;""),K165,"")))</f>
        <v/>
      </c>
      <c r="N165" s="8">
        <f>IF(OR(M165="",E165=""),"",E165*M165/100-IF(ISNUMBER(L165),L165,0))</f>
        <v/>
      </c>
      <c r="O165" s="8">
        <f>IF(OR(N165="",H165=""),"",N165-H165)</f>
        <v/>
      </c>
      <c r="P165" s="9">
        <f>IF(OR(O165="",H165="",H165=0),"",O165/H165)</f>
        <v/>
      </c>
      <c r="Q165" s="18">
        <f>IF(H165="","",IF(J165="","Open",J165))</f>
        <v/>
      </c>
      <c r="R165" s="7">
        <f>IF(OR(J165="Settled - won",J165="Settled - lost"),1,0)</f>
        <v/>
      </c>
      <c r="S165" s="7">
        <f>IF(J165="Settled - won",1,0)</f>
        <v/>
      </c>
      <c r="T165" s="19">
        <f>IF(ISNUMBER(F165),F165/100,0)</f>
        <v/>
      </c>
      <c r="U165" s="10">
        <f>IF(R165=1,(T165-S165)^2,0)</f>
        <v/>
      </c>
    </row>
    <row r="166">
      <c r="A166" s="13" t="n"/>
      <c r="B166" s="14" t="n"/>
      <c r="C166" s="14" t="n"/>
      <c r="D166" s="14" t="n"/>
      <c r="E166" s="14" t="n"/>
      <c r="F166" s="15" t="n"/>
      <c r="G166" s="16" t="n"/>
      <c r="H166" s="8">
        <f>IF(OR(E166="",F166=""),"",E166*F166/100+IF(ISNUMBER(G166),G166,0))</f>
        <v/>
      </c>
      <c r="I166" s="9">
        <f>IF(F166="","",F166/100)</f>
        <v/>
      </c>
      <c r="J166" s="14" t="n"/>
      <c r="K166" s="15" t="n"/>
      <c r="L166" s="16" t="n"/>
      <c r="M166" s="17">
        <f>IF(J166="Settled - won",100,IF(J166="Settled - lost",0,IF(AND(J166="Sold",K166&lt;&gt;""),K166,"")))</f>
        <v/>
      </c>
      <c r="N166" s="8">
        <f>IF(OR(M166="",E166=""),"",E166*M166/100-IF(ISNUMBER(L166),L166,0))</f>
        <v/>
      </c>
      <c r="O166" s="8">
        <f>IF(OR(N166="",H166=""),"",N166-H166)</f>
        <v/>
      </c>
      <c r="P166" s="9">
        <f>IF(OR(O166="",H166="",H166=0),"",O166/H166)</f>
        <v/>
      </c>
      <c r="Q166" s="18">
        <f>IF(H166="","",IF(J166="","Open",J166))</f>
        <v/>
      </c>
      <c r="R166" s="7">
        <f>IF(OR(J166="Settled - won",J166="Settled - lost"),1,0)</f>
        <v/>
      </c>
      <c r="S166" s="7">
        <f>IF(J166="Settled - won",1,0)</f>
        <v/>
      </c>
      <c r="T166" s="19">
        <f>IF(ISNUMBER(F166),F166/100,0)</f>
        <v/>
      </c>
      <c r="U166" s="10">
        <f>IF(R166=1,(T166-S166)^2,0)</f>
        <v/>
      </c>
    </row>
    <row r="167">
      <c r="A167" s="13" t="n"/>
      <c r="B167" s="14" t="n"/>
      <c r="C167" s="14" t="n"/>
      <c r="D167" s="14" t="n"/>
      <c r="E167" s="14" t="n"/>
      <c r="F167" s="15" t="n"/>
      <c r="G167" s="16" t="n"/>
      <c r="H167" s="8">
        <f>IF(OR(E167="",F167=""),"",E167*F167/100+IF(ISNUMBER(G167),G167,0))</f>
        <v/>
      </c>
      <c r="I167" s="9">
        <f>IF(F167="","",F167/100)</f>
        <v/>
      </c>
      <c r="J167" s="14" t="n"/>
      <c r="K167" s="15" t="n"/>
      <c r="L167" s="16" t="n"/>
      <c r="M167" s="17">
        <f>IF(J167="Settled - won",100,IF(J167="Settled - lost",0,IF(AND(J167="Sold",K167&lt;&gt;""),K167,"")))</f>
        <v/>
      </c>
      <c r="N167" s="8">
        <f>IF(OR(M167="",E167=""),"",E167*M167/100-IF(ISNUMBER(L167),L167,0))</f>
        <v/>
      </c>
      <c r="O167" s="8">
        <f>IF(OR(N167="",H167=""),"",N167-H167)</f>
        <v/>
      </c>
      <c r="P167" s="9">
        <f>IF(OR(O167="",H167="",H167=0),"",O167/H167)</f>
        <v/>
      </c>
      <c r="Q167" s="18">
        <f>IF(H167="","",IF(J167="","Open",J167))</f>
        <v/>
      </c>
      <c r="R167" s="7">
        <f>IF(OR(J167="Settled - won",J167="Settled - lost"),1,0)</f>
        <v/>
      </c>
      <c r="S167" s="7">
        <f>IF(J167="Settled - won",1,0)</f>
        <v/>
      </c>
      <c r="T167" s="19">
        <f>IF(ISNUMBER(F167),F167/100,0)</f>
        <v/>
      </c>
      <c r="U167" s="10">
        <f>IF(R167=1,(T167-S167)^2,0)</f>
        <v/>
      </c>
    </row>
    <row r="168">
      <c r="A168" s="13" t="n"/>
      <c r="B168" s="14" t="n"/>
      <c r="C168" s="14" t="n"/>
      <c r="D168" s="14" t="n"/>
      <c r="E168" s="14" t="n"/>
      <c r="F168" s="15" t="n"/>
      <c r="G168" s="16" t="n"/>
      <c r="H168" s="8">
        <f>IF(OR(E168="",F168=""),"",E168*F168/100+IF(ISNUMBER(G168),G168,0))</f>
        <v/>
      </c>
      <c r="I168" s="9">
        <f>IF(F168="","",F168/100)</f>
        <v/>
      </c>
      <c r="J168" s="14" t="n"/>
      <c r="K168" s="15" t="n"/>
      <c r="L168" s="16" t="n"/>
      <c r="M168" s="17">
        <f>IF(J168="Settled - won",100,IF(J168="Settled - lost",0,IF(AND(J168="Sold",K168&lt;&gt;""),K168,"")))</f>
        <v/>
      </c>
      <c r="N168" s="8">
        <f>IF(OR(M168="",E168=""),"",E168*M168/100-IF(ISNUMBER(L168),L168,0))</f>
        <v/>
      </c>
      <c r="O168" s="8">
        <f>IF(OR(N168="",H168=""),"",N168-H168)</f>
        <v/>
      </c>
      <c r="P168" s="9">
        <f>IF(OR(O168="",H168="",H168=0),"",O168/H168)</f>
        <v/>
      </c>
      <c r="Q168" s="18">
        <f>IF(H168="","",IF(J168="","Open",J168))</f>
        <v/>
      </c>
      <c r="R168" s="7">
        <f>IF(OR(J168="Settled - won",J168="Settled - lost"),1,0)</f>
        <v/>
      </c>
      <c r="S168" s="7">
        <f>IF(J168="Settled - won",1,0)</f>
        <v/>
      </c>
      <c r="T168" s="19">
        <f>IF(ISNUMBER(F168),F168/100,0)</f>
        <v/>
      </c>
      <c r="U168" s="10">
        <f>IF(R168=1,(T168-S168)^2,0)</f>
        <v/>
      </c>
    </row>
    <row r="169">
      <c r="A169" s="13" t="n"/>
      <c r="B169" s="14" t="n"/>
      <c r="C169" s="14" t="n"/>
      <c r="D169" s="14" t="n"/>
      <c r="E169" s="14" t="n"/>
      <c r="F169" s="15" t="n"/>
      <c r="G169" s="16" t="n"/>
      <c r="H169" s="8">
        <f>IF(OR(E169="",F169=""),"",E169*F169/100+IF(ISNUMBER(G169),G169,0))</f>
        <v/>
      </c>
      <c r="I169" s="9">
        <f>IF(F169="","",F169/100)</f>
        <v/>
      </c>
      <c r="J169" s="14" t="n"/>
      <c r="K169" s="15" t="n"/>
      <c r="L169" s="16" t="n"/>
      <c r="M169" s="17">
        <f>IF(J169="Settled - won",100,IF(J169="Settled - lost",0,IF(AND(J169="Sold",K169&lt;&gt;""),K169,"")))</f>
        <v/>
      </c>
      <c r="N169" s="8">
        <f>IF(OR(M169="",E169=""),"",E169*M169/100-IF(ISNUMBER(L169),L169,0))</f>
        <v/>
      </c>
      <c r="O169" s="8">
        <f>IF(OR(N169="",H169=""),"",N169-H169)</f>
        <v/>
      </c>
      <c r="P169" s="9">
        <f>IF(OR(O169="",H169="",H169=0),"",O169/H169)</f>
        <v/>
      </c>
      <c r="Q169" s="18">
        <f>IF(H169="","",IF(J169="","Open",J169))</f>
        <v/>
      </c>
      <c r="R169" s="7">
        <f>IF(OR(J169="Settled - won",J169="Settled - lost"),1,0)</f>
        <v/>
      </c>
      <c r="S169" s="7">
        <f>IF(J169="Settled - won",1,0)</f>
        <v/>
      </c>
      <c r="T169" s="19">
        <f>IF(ISNUMBER(F169),F169/100,0)</f>
        <v/>
      </c>
      <c r="U169" s="10">
        <f>IF(R169=1,(T169-S169)^2,0)</f>
        <v/>
      </c>
    </row>
    <row r="170">
      <c r="A170" s="13" t="n"/>
      <c r="B170" s="14" t="n"/>
      <c r="C170" s="14" t="n"/>
      <c r="D170" s="14" t="n"/>
      <c r="E170" s="14" t="n"/>
      <c r="F170" s="15" t="n"/>
      <c r="G170" s="16" t="n"/>
      <c r="H170" s="8">
        <f>IF(OR(E170="",F170=""),"",E170*F170/100+IF(ISNUMBER(G170),G170,0))</f>
        <v/>
      </c>
      <c r="I170" s="9">
        <f>IF(F170="","",F170/100)</f>
        <v/>
      </c>
      <c r="J170" s="14" t="n"/>
      <c r="K170" s="15" t="n"/>
      <c r="L170" s="16" t="n"/>
      <c r="M170" s="17">
        <f>IF(J170="Settled - won",100,IF(J170="Settled - lost",0,IF(AND(J170="Sold",K170&lt;&gt;""),K170,"")))</f>
        <v/>
      </c>
      <c r="N170" s="8">
        <f>IF(OR(M170="",E170=""),"",E170*M170/100-IF(ISNUMBER(L170),L170,0))</f>
        <v/>
      </c>
      <c r="O170" s="8">
        <f>IF(OR(N170="",H170=""),"",N170-H170)</f>
        <v/>
      </c>
      <c r="P170" s="9">
        <f>IF(OR(O170="",H170="",H170=0),"",O170/H170)</f>
        <v/>
      </c>
      <c r="Q170" s="18">
        <f>IF(H170="","",IF(J170="","Open",J170))</f>
        <v/>
      </c>
      <c r="R170" s="7">
        <f>IF(OR(J170="Settled - won",J170="Settled - lost"),1,0)</f>
        <v/>
      </c>
      <c r="S170" s="7">
        <f>IF(J170="Settled - won",1,0)</f>
        <v/>
      </c>
      <c r="T170" s="19">
        <f>IF(ISNUMBER(F170),F170/100,0)</f>
        <v/>
      </c>
      <c r="U170" s="10">
        <f>IF(R170=1,(T170-S170)^2,0)</f>
        <v/>
      </c>
    </row>
    <row r="171">
      <c r="A171" s="13" t="n"/>
      <c r="B171" s="14" t="n"/>
      <c r="C171" s="14" t="n"/>
      <c r="D171" s="14" t="n"/>
      <c r="E171" s="14" t="n"/>
      <c r="F171" s="15" t="n"/>
      <c r="G171" s="16" t="n"/>
      <c r="H171" s="8">
        <f>IF(OR(E171="",F171=""),"",E171*F171/100+IF(ISNUMBER(G171),G171,0))</f>
        <v/>
      </c>
      <c r="I171" s="9">
        <f>IF(F171="","",F171/100)</f>
        <v/>
      </c>
      <c r="J171" s="14" t="n"/>
      <c r="K171" s="15" t="n"/>
      <c r="L171" s="16" t="n"/>
      <c r="M171" s="17">
        <f>IF(J171="Settled - won",100,IF(J171="Settled - lost",0,IF(AND(J171="Sold",K171&lt;&gt;""),K171,"")))</f>
        <v/>
      </c>
      <c r="N171" s="8">
        <f>IF(OR(M171="",E171=""),"",E171*M171/100-IF(ISNUMBER(L171),L171,0))</f>
        <v/>
      </c>
      <c r="O171" s="8">
        <f>IF(OR(N171="",H171=""),"",N171-H171)</f>
        <v/>
      </c>
      <c r="P171" s="9">
        <f>IF(OR(O171="",H171="",H171=0),"",O171/H171)</f>
        <v/>
      </c>
      <c r="Q171" s="18">
        <f>IF(H171="","",IF(J171="","Open",J171))</f>
        <v/>
      </c>
      <c r="R171" s="7">
        <f>IF(OR(J171="Settled - won",J171="Settled - lost"),1,0)</f>
        <v/>
      </c>
      <c r="S171" s="7">
        <f>IF(J171="Settled - won",1,0)</f>
        <v/>
      </c>
      <c r="T171" s="19">
        <f>IF(ISNUMBER(F171),F171/100,0)</f>
        <v/>
      </c>
      <c r="U171" s="10">
        <f>IF(R171=1,(T171-S171)^2,0)</f>
        <v/>
      </c>
    </row>
    <row r="172">
      <c r="A172" s="13" t="n"/>
      <c r="B172" s="14" t="n"/>
      <c r="C172" s="14" t="n"/>
      <c r="D172" s="14" t="n"/>
      <c r="E172" s="14" t="n"/>
      <c r="F172" s="15" t="n"/>
      <c r="G172" s="16" t="n"/>
      <c r="H172" s="8">
        <f>IF(OR(E172="",F172=""),"",E172*F172/100+IF(ISNUMBER(G172),G172,0))</f>
        <v/>
      </c>
      <c r="I172" s="9">
        <f>IF(F172="","",F172/100)</f>
        <v/>
      </c>
      <c r="J172" s="14" t="n"/>
      <c r="K172" s="15" t="n"/>
      <c r="L172" s="16" t="n"/>
      <c r="M172" s="17">
        <f>IF(J172="Settled - won",100,IF(J172="Settled - lost",0,IF(AND(J172="Sold",K172&lt;&gt;""),K172,"")))</f>
        <v/>
      </c>
      <c r="N172" s="8">
        <f>IF(OR(M172="",E172=""),"",E172*M172/100-IF(ISNUMBER(L172),L172,0))</f>
        <v/>
      </c>
      <c r="O172" s="8">
        <f>IF(OR(N172="",H172=""),"",N172-H172)</f>
        <v/>
      </c>
      <c r="P172" s="9">
        <f>IF(OR(O172="",H172="",H172=0),"",O172/H172)</f>
        <v/>
      </c>
      <c r="Q172" s="18">
        <f>IF(H172="","",IF(J172="","Open",J172))</f>
        <v/>
      </c>
      <c r="R172" s="7">
        <f>IF(OR(J172="Settled - won",J172="Settled - lost"),1,0)</f>
        <v/>
      </c>
      <c r="S172" s="7">
        <f>IF(J172="Settled - won",1,0)</f>
        <v/>
      </c>
      <c r="T172" s="19">
        <f>IF(ISNUMBER(F172),F172/100,0)</f>
        <v/>
      </c>
      <c r="U172" s="10">
        <f>IF(R172=1,(T172-S172)^2,0)</f>
        <v/>
      </c>
    </row>
    <row r="173">
      <c r="A173" s="13" t="n"/>
      <c r="B173" s="14" t="n"/>
      <c r="C173" s="14" t="n"/>
      <c r="D173" s="14" t="n"/>
      <c r="E173" s="14" t="n"/>
      <c r="F173" s="15" t="n"/>
      <c r="G173" s="16" t="n"/>
      <c r="H173" s="8">
        <f>IF(OR(E173="",F173=""),"",E173*F173/100+IF(ISNUMBER(G173),G173,0))</f>
        <v/>
      </c>
      <c r="I173" s="9">
        <f>IF(F173="","",F173/100)</f>
        <v/>
      </c>
      <c r="J173" s="14" t="n"/>
      <c r="K173" s="15" t="n"/>
      <c r="L173" s="16" t="n"/>
      <c r="M173" s="17">
        <f>IF(J173="Settled - won",100,IF(J173="Settled - lost",0,IF(AND(J173="Sold",K173&lt;&gt;""),K173,"")))</f>
        <v/>
      </c>
      <c r="N173" s="8">
        <f>IF(OR(M173="",E173=""),"",E173*M173/100-IF(ISNUMBER(L173),L173,0))</f>
        <v/>
      </c>
      <c r="O173" s="8">
        <f>IF(OR(N173="",H173=""),"",N173-H173)</f>
        <v/>
      </c>
      <c r="P173" s="9">
        <f>IF(OR(O173="",H173="",H173=0),"",O173/H173)</f>
        <v/>
      </c>
      <c r="Q173" s="18">
        <f>IF(H173="","",IF(J173="","Open",J173))</f>
        <v/>
      </c>
      <c r="R173" s="7">
        <f>IF(OR(J173="Settled - won",J173="Settled - lost"),1,0)</f>
        <v/>
      </c>
      <c r="S173" s="7">
        <f>IF(J173="Settled - won",1,0)</f>
        <v/>
      </c>
      <c r="T173" s="19">
        <f>IF(ISNUMBER(F173),F173/100,0)</f>
        <v/>
      </c>
      <c r="U173" s="10">
        <f>IF(R173=1,(T173-S173)^2,0)</f>
        <v/>
      </c>
    </row>
    <row r="174">
      <c r="A174" s="13" t="n"/>
      <c r="B174" s="14" t="n"/>
      <c r="C174" s="14" t="n"/>
      <c r="D174" s="14" t="n"/>
      <c r="E174" s="14" t="n"/>
      <c r="F174" s="15" t="n"/>
      <c r="G174" s="16" t="n"/>
      <c r="H174" s="8">
        <f>IF(OR(E174="",F174=""),"",E174*F174/100+IF(ISNUMBER(G174),G174,0))</f>
        <v/>
      </c>
      <c r="I174" s="9">
        <f>IF(F174="","",F174/100)</f>
        <v/>
      </c>
      <c r="J174" s="14" t="n"/>
      <c r="K174" s="15" t="n"/>
      <c r="L174" s="16" t="n"/>
      <c r="M174" s="17">
        <f>IF(J174="Settled - won",100,IF(J174="Settled - lost",0,IF(AND(J174="Sold",K174&lt;&gt;""),K174,"")))</f>
        <v/>
      </c>
      <c r="N174" s="8">
        <f>IF(OR(M174="",E174=""),"",E174*M174/100-IF(ISNUMBER(L174),L174,0))</f>
        <v/>
      </c>
      <c r="O174" s="8">
        <f>IF(OR(N174="",H174=""),"",N174-H174)</f>
        <v/>
      </c>
      <c r="P174" s="9">
        <f>IF(OR(O174="",H174="",H174=0),"",O174/H174)</f>
        <v/>
      </c>
      <c r="Q174" s="18">
        <f>IF(H174="","",IF(J174="","Open",J174))</f>
        <v/>
      </c>
      <c r="R174" s="7">
        <f>IF(OR(J174="Settled - won",J174="Settled - lost"),1,0)</f>
        <v/>
      </c>
      <c r="S174" s="7">
        <f>IF(J174="Settled - won",1,0)</f>
        <v/>
      </c>
      <c r="T174" s="19">
        <f>IF(ISNUMBER(F174),F174/100,0)</f>
        <v/>
      </c>
      <c r="U174" s="10">
        <f>IF(R174=1,(T174-S174)^2,0)</f>
        <v/>
      </c>
    </row>
    <row r="175">
      <c r="A175" s="13" t="n"/>
      <c r="B175" s="14" t="n"/>
      <c r="C175" s="14" t="n"/>
      <c r="D175" s="14" t="n"/>
      <c r="E175" s="14" t="n"/>
      <c r="F175" s="15" t="n"/>
      <c r="G175" s="16" t="n"/>
      <c r="H175" s="8">
        <f>IF(OR(E175="",F175=""),"",E175*F175/100+IF(ISNUMBER(G175),G175,0))</f>
        <v/>
      </c>
      <c r="I175" s="9">
        <f>IF(F175="","",F175/100)</f>
        <v/>
      </c>
      <c r="J175" s="14" t="n"/>
      <c r="K175" s="15" t="n"/>
      <c r="L175" s="16" t="n"/>
      <c r="M175" s="17">
        <f>IF(J175="Settled - won",100,IF(J175="Settled - lost",0,IF(AND(J175="Sold",K175&lt;&gt;""),K175,"")))</f>
        <v/>
      </c>
      <c r="N175" s="8">
        <f>IF(OR(M175="",E175=""),"",E175*M175/100-IF(ISNUMBER(L175),L175,0))</f>
        <v/>
      </c>
      <c r="O175" s="8">
        <f>IF(OR(N175="",H175=""),"",N175-H175)</f>
        <v/>
      </c>
      <c r="P175" s="9">
        <f>IF(OR(O175="",H175="",H175=0),"",O175/H175)</f>
        <v/>
      </c>
      <c r="Q175" s="18">
        <f>IF(H175="","",IF(J175="","Open",J175))</f>
        <v/>
      </c>
      <c r="R175" s="7">
        <f>IF(OR(J175="Settled - won",J175="Settled - lost"),1,0)</f>
        <v/>
      </c>
      <c r="S175" s="7">
        <f>IF(J175="Settled - won",1,0)</f>
        <v/>
      </c>
      <c r="T175" s="19">
        <f>IF(ISNUMBER(F175),F175/100,0)</f>
        <v/>
      </c>
      <c r="U175" s="10">
        <f>IF(R175=1,(T175-S175)^2,0)</f>
        <v/>
      </c>
    </row>
    <row r="176">
      <c r="A176" s="13" t="n"/>
      <c r="B176" s="14" t="n"/>
      <c r="C176" s="14" t="n"/>
      <c r="D176" s="14" t="n"/>
      <c r="E176" s="14" t="n"/>
      <c r="F176" s="15" t="n"/>
      <c r="G176" s="16" t="n"/>
      <c r="H176" s="8">
        <f>IF(OR(E176="",F176=""),"",E176*F176/100+IF(ISNUMBER(G176),G176,0))</f>
        <v/>
      </c>
      <c r="I176" s="9">
        <f>IF(F176="","",F176/100)</f>
        <v/>
      </c>
      <c r="J176" s="14" t="n"/>
      <c r="K176" s="15" t="n"/>
      <c r="L176" s="16" t="n"/>
      <c r="M176" s="17">
        <f>IF(J176="Settled - won",100,IF(J176="Settled - lost",0,IF(AND(J176="Sold",K176&lt;&gt;""),K176,"")))</f>
        <v/>
      </c>
      <c r="N176" s="8">
        <f>IF(OR(M176="",E176=""),"",E176*M176/100-IF(ISNUMBER(L176),L176,0))</f>
        <v/>
      </c>
      <c r="O176" s="8">
        <f>IF(OR(N176="",H176=""),"",N176-H176)</f>
        <v/>
      </c>
      <c r="P176" s="9">
        <f>IF(OR(O176="",H176="",H176=0),"",O176/H176)</f>
        <v/>
      </c>
      <c r="Q176" s="18">
        <f>IF(H176="","",IF(J176="","Open",J176))</f>
        <v/>
      </c>
      <c r="R176" s="7">
        <f>IF(OR(J176="Settled - won",J176="Settled - lost"),1,0)</f>
        <v/>
      </c>
      <c r="S176" s="7">
        <f>IF(J176="Settled - won",1,0)</f>
        <v/>
      </c>
      <c r="T176" s="19">
        <f>IF(ISNUMBER(F176),F176/100,0)</f>
        <v/>
      </c>
      <c r="U176" s="10">
        <f>IF(R176=1,(T176-S176)^2,0)</f>
        <v/>
      </c>
    </row>
    <row r="177">
      <c r="A177" s="13" t="n"/>
      <c r="B177" s="14" t="n"/>
      <c r="C177" s="14" t="n"/>
      <c r="D177" s="14" t="n"/>
      <c r="E177" s="14" t="n"/>
      <c r="F177" s="15" t="n"/>
      <c r="G177" s="16" t="n"/>
      <c r="H177" s="8">
        <f>IF(OR(E177="",F177=""),"",E177*F177/100+IF(ISNUMBER(G177),G177,0))</f>
        <v/>
      </c>
      <c r="I177" s="9">
        <f>IF(F177="","",F177/100)</f>
        <v/>
      </c>
      <c r="J177" s="14" t="n"/>
      <c r="K177" s="15" t="n"/>
      <c r="L177" s="16" t="n"/>
      <c r="M177" s="17">
        <f>IF(J177="Settled - won",100,IF(J177="Settled - lost",0,IF(AND(J177="Sold",K177&lt;&gt;""),K177,"")))</f>
        <v/>
      </c>
      <c r="N177" s="8">
        <f>IF(OR(M177="",E177=""),"",E177*M177/100-IF(ISNUMBER(L177),L177,0))</f>
        <v/>
      </c>
      <c r="O177" s="8">
        <f>IF(OR(N177="",H177=""),"",N177-H177)</f>
        <v/>
      </c>
      <c r="P177" s="9">
        <f>IF(OR(O177="",H177="",H177=0),"",O177/H177)</f>
        <v/>
      </c>
      <c r="Q177" s="18">
        <f>IF(H177="","",IF(J177="","Open",J177))</f>
        <v/>
      </c>
      <c r="R177" s="7">
        <f>IF(OR(J177="Settled - won",J177="Settled - lost"),1,0)</f>
        <v/>
      </c>
      <c r="S177" s="7">
        <f>IF(J177="Settled - won",1,0)</f>
        <v/>
      </c>
      <c r="T177" s="19">
        <f>IF(ISNUMBER(F177),F177/100,0)</f>
        <v/>
      </c>
      <c r="U177" s="10">
        <f>IF(R177=1,(T177-S177)^2,0)</f>
        <v/>
      </c>
    </row>
    <row r="178">
      <c r="A178" s="13" t="n"/>
      <c r="B178" s="14" t="n"/>
      <c r="C178" s="14" t="n"/>
      <c r="D178" s="14" t="n"/>
      <c r="E178" s="14" t="n"/>
      <c r="F178" s="15" t="n"/>
      <c r="G178" s="16" t="n"/>
      <c r="H178" s="8">
        <f>IF(OR(E178="",F178=""),"",E178*F178/100+IF(ISNUMBER(G178),G178,0))</f>
        <v/>
      </c>
      <c r="I178" s="9">
        <f>IF(F178="","",F178/100)</f>
        <v/>
      </c>
      <c r="J178" s="14" t="n"/>
      <c r="K178" s="15" t="n"/>
      <c r="L178" s="16" t="n"/>
      <c r="M178" s="17">
        <f>IF(J178="Settled - won",100,IF(J178="Settled - lost",0,IF(AND(J178="Sold",K178&lt;&gt;""),K178,"")))</f>
        <v/>
      </c>
      <c r="N178" s="8">
        <f>IF(OR(M178="",E178=""),"",E178*M178/100-IF(ISNUMBER(L178),L178,0))</f>
        <v/>
      </c>
      <c r="O178" s="8">
        <f>IF(OR(N178="",H178=""),"",N178-H178)</f>
        <v/>
      </c>
      <c r="P178" s="9">
        <f>IF(OR(O178="",H178="",H178=0),"",O178/H178)</f>
        <v/>
      </c>
      <c r="Q178" s="18">
        <f>IF(H178="","",IF(J178="","Open",J178))</f>
        <v/>
      </c>
      <c r="R178" s="7">
        <f>IF(OR(J178="Settled - won",J178="Settled - lost"),1,0)</f>
        <v/>
      </c>
      <c r="S178" s="7">
        <f>IF(J178="Settled - won",1,0)</f>
        <v/>
      </c>
      <c r="T178" s="19">
        <f>IF(ISNUMBER(F178),F178/100,0)</f>
        <v/>
      </c>
      <c r="U178" s="10">
        <f>IF(R178=1,(T178-S178)^2,0)</f>
        <v/>
      </c>
    </row>
    <row r="179">
      <c r="A179" s="13" t="n"/>
      <c r="B179" s="14" t="n"/>
      <c r="C179" s="14" t="n"/>
      <c r="D179" s="14" t="n"/>
      <c r="E179" s="14" t="n"/>
      <c r="F179" s="15" t="n"/>
      <c r="G179" s="16" t="n"/>
      <c r="H179" s="8">
        <f>IF(OR(E179="",F179=""),"",E179*F179/100+IF(ISNUMBER(G179),G179,0))</f>
        <v/>
      </c>
      <c r="I179" s="9">
        <f>IF(F179="","",F179/100)</f>
        <v/>
      </c>
      <c r="J179" s="14" t="n"/>
      <c r="K179" s="15" t="n"/>
      <c r="L179" s="16" t="n"/>
      <c r="M179" s="17">
        <f>IF(J179="Settled - won",100,IF(J179="Settled - lost",0,IF(AND(J179="Sold",K179&lt;&gt;""),K179,"")))</f>
        <v/>
      </c>
      <c r="N179" s="8">
        <f>IF(OR(M179="",E179=""),"",E179*M179/100-IF(ISNUMBER(L179),L179,0))</f>
        <v/>
      </c>
      <c r="O179" s="8">
        <f>IF(OR(N179="",H179=""),"",N179-H179)</f>
        <v/>
      </c>
      <c r="P179" s="9">
        <f>IF(OR(O179="",H179="",H179=0),"",O179/H179)</f>
        <v/>
      </c>
      <c r="Q179" s="18">
        <f>IF(H179="","",IF(J179="","Open",J179))</f>
        <v/>
      </c>
      <c r="R179" s="7">
        <f>IF(OR(J179="Settled - won",J179="Settled - lost"),1,0)</f>
        <v/>
      </c>
      <c r="S179" s="7">
        <f>IF(J179="Settled - won",1,0)</f>
        <v/>
      </c>
      <c r="T179" s="19">
        <f>IF(ISNUMBER(F179),F179/100,0)</f>
        <v/>
      </c>
      <c r="U179" s="10">
        <f>IF(R179=1,(T179-S179)^2,0)</f>
        <v/>
      </c>
    </row>
    <row r="180">
      <c r="A180" s="13" t="n"/>
      <c r="B180" s="14" t="n"/>
      <c r="C180" s="14" t="n"/>
      <c r="D180" s="14" t="n"/>
      <c r="E180" s="14" t="n"/>
      <c r="F180" s="15" t="n"/>
      <c r="G180" s="16" t="n"/>
      <c r="H180" s="8">
        <f>IF(OR(E180="",F180=""),"",E180*F180/100+IF(ISNUMBER(G180),G180,0))</f>
        <v/>
      </c>
      <c r="I180" s="9">
        <f>IF(F180="","",F180/100)</f>
        <v/>
      </c>
      <c r="J180" s="14" t="n"/>
      <c r="K180" s="15" t="n"/>
      <c r="L180" s="16" t="n"/>
      <c r="M180" s="17">
        <f>IF(J180="Settled - won",100,IF(J180="Settled - lost",0,IF(AND(J180="Sold",K180&lt;&gt;""),K180,"")))</f>
        <v/>
      </c>
      <c r="N180" s="8">
        <f>IF(OR(M180="",E180=""),"",E180*M180/100-IF(ISNUMBER(L180),L180,0))</f>
        <v/>
      </c>
      <c r="O180" s="8">
        <f>IF(OR(N180="",H180=""),"",N180-H180)</f>
        <v/>
      </c>
      <c r="P180" s="9">
        <f>IF(OR(O180="",H180="",H180=0),"",O180/H180)</f>
        <v/>
      </c>
      <c r="Q180" s="18">
        <f>IF(H180="","",IF(J180="","Open",J180))</f>
        <v/>
      </c>
      <c r="R180" s="7">
        <f>IF(OR(J180="Settled - won",J180="Settled - lost"),1,0)</f>
        <v/>
      </c>
      <c r="S180" s="7">
        <f>IF(J180="Settled - won",1,0)</f>
        <v/>
      </c>
      <c r="T180" s="19">
        <f>IF(ISNUMBER(F180),F180/100,0)</f>
        <v/>
      </c>
      <c r="U180" s="10">
        <f>IF(R180=1,(T180-S180)^2,0)</f>
        <v/>
      </c>
    </row>
    <row r="181">
      <c r="A181" s="13" t="n"/>
      <c r="B181" s="14" t="n"/>
      <c r="C181" s="14" t="n"/>
      <c r="D181" s="14" t="n"/>
      <c r="E181" s="14" t="n"/>
      <c r="F181" s="15" t="n"/>
      <c r="G181" s="16" t="n"/>
      <c r="H181" s="8">
        <f>IF(OR(E181="",F181=""),"",E181*F181/100+IF(ISNUMBER(G181),G181,0))</f>
        <v/>
      </c>
      <c r="I181" s="9">
        <f>IF(F181="","",F181/100)</f>
        <v/>
      </c>
      <c r="J181" s="14" t="n"/>
      <c r="K181" s="15" t="n"/>
      <c r="L181" s="16" t="n"/>
      <c r="M181" s="17">
        <f>IF(J181="Settled - won",100,IF(J181="Settled - lost",0,IF(AND(J181="Sold",K181&lt;&gt;""),K181,"")))</f>
        <v/>
      </c>
      <c r="N181" s="8">
        <f>IF(OR(M181="",E181=""),"",E181*M181/100-IF(ISNUMBER(L181),L181,0))</f>
        <v/>
      </c>
      <c r="O181" s="8">
        <f>IF(OR(N181="",H181=""),"",N181-H181)</f>
        <v/>
      </c>
      <c r="P181" s="9">
        <f>IF(OR(O181="",H181="",H181=0),"",O181/H181)</f>
        <v/>
      </c>
      <c r="Q181" s="18">
        <f>IF(H181="","",IF(J181="","Open",J181))</f>
        <v/>
      </c>
      <c r="R181" s="7">
        <f>IF(OR(J181="Settled - won",J181="Settled - lost"),1,0)</f>
        <v/>
      </c>
      <c r="S181" s="7">
        <f>IF(J181="Settled - won",1,0)</f>
        <v/>
      </c>
      <c r="T181" s="19">
        <f>IF(ISNUMBER(F181),F181/100,0)</f>
        <v/>
      </c>
      <c r="U181" s="10">
        <f>IF(R181=1,(T181-S181)^2,0)</f>
        <v/>
      </c>
    </row>
    <row r="182">
      <c r="A182" s="13" t="n"/>
      <c r="B182" s="14" t="n"/>
      <c r="C182" s="14" t="n"/>
      <c r="D182" s="14" t="n"/>
      <c r="E182" s="14" t="n"/>
      <c r="F182" s="15" t="n"/>
      <c r="G182" s="16" t="n"/>
      <c r="H182" s="8">
        <f>IF(OR(E182="",F182=""),"",E182*F182/100+IF(ISNUMBER(G182),G182,0))</f>
        <v/>
      </c>
      <c r="I182" s="9">
        <f>IF(F182="","",F182/100)</f>
        <v/>
      </c>
      <c r="J182" s="14" t="n"/>
      <c r="K182" s="15" t="n"/>
      <c r="L182" s="16" t="n"/>
      <c r="M182" s="17">
        <f>IF(J182="Settled - won",100,IF(J182="Settled - lost",0,IF(AND(J182="Sold",K182&lt;&gt;""),K182,"")))</f>
        <v/>
      </c>
      <c r="N182" s="8">
        <f>IF(OR(M182="",E182=""),"",E182*M182/100-IF(ISNUMBER(L182),L182,0))</f>
        <v/>
      </c>
      <c r="O182" s="8">
        <f>IF(OR(N182="",H182=""),"",N182-H182)</f>
        <v/>
      </c>
      <c r="P182" s="9">
        <f>IF(OR(O182="",H182="",H182=0),"",O182/H182)</f>
        <v/>
      </c>
      <c r="Q182" s="18">
        <f>IF(H182="","",IF(J182="","Open",J182))</f>
        <v/>
      </c>
      <c r="R182" s="7">
        <f>IF(OR(J182="Settled - won",J182="Settled - lost"),1,0)</f>
        <v/>
      </c>
      <c r="S182" s="7">
        <f>IF(J182="Settled - won",1,0)</f>
        <v/>
      </c>
      <c r="T182" s="19">
        <f>IF(ISNUMBER(F182),F182/100,0)</f>
        <v/>
      </c>
      <c r="U182" s="10">
        <f>IF(R182=1,(T182-S182)^2,0)</f>
        <v/>
      </c>
    </row>
    <row r="183">
      <c r="A183" s="13" t="n"/>
      <c r="B183" s="14" t="n"/>
      <c r="C183" s="14" t="n"/>
      <c r="D183" s="14" t="n"/>
      <c r="E183" s="14" t="n"/>
      <c r="F183" s="15" t="n"/>
      <c r="G183" s="16" t="n"/>
      <c r="H183" s="8">
        <f>IF(OR(E183="",F183=""),"",E183*F183/100+IF(ISNUMBER(G183),G183,0))</f>
        <v/>
      </c>
      <c r="I183" s="9">
        <f>IF(F183="","",F183/100)</f>
        <v/>
      </c>
      <c r="J183" s="14" t="n"/>
      <c r="K183" s="15" t="n"/>
      <c r="L183" s="16" t="n"/>
      <c r="M183" s="17">
        <f>IF(J183="Settled - won",100,IF(J183="Settled - lost",0,IF(AND(J183="Sold",K183&lt;&gt;""),K183,"")))</f>
        <v/>
      </c>
      <c r="N183" s="8">
        <f>IF(OR(M183="",E183=""),"",E183*M183/100-IF(ISNUMBER(L183),L183,0))</f>
        <v/>
      </c>
      <c r="O183" s="8">
        <f>IF(OR(N183="",H183=""),"",N183-H183)</f>
        <v/>
      </c>
      <c r="P183" s="9">
        <f>IF(OR(O183="",H183="",H183=0),"",O183/H183)</f>
        <v/>
      </c>
      <c r="Q183" s="18">
        <f>IF(H183="","",IF(J183="","Open",J183))</f>
        <v/>
      </c>
      <c r="R183" s="7">
        <f>IF(OR(J183="Settled - won",J183="Settled - lost"),1,0)</f>
        <v/>
      </c>
      <c r="S183" s="7">
        <f>IF(J183="Settled - won",1,0)</f>
        <v/>
      </c>
      <c r="T183" s="19">
        <f>IF(ISNUMBER(F183),F183/100,0)</f>
        <v/>
      </c>
      <c r="U183" s="10">
        <f>IF(R183=1,(T183-S183)^2,0)</f>
        <v/>
      </c>
    </row>
    <row r="184">
      <c r="A184" s="13" t="n"/>
      <c r="B184" s="14" t="n"/>
      <c r="C184" s="14" t="n"/>
      <c r="D184" s="14" t="n"/>
      <c r="E184" s="14" t="n"/>
      <c r="F184" s="15" t="n"/>
      <c r="G184" s="16" t="n"/>
      <c r="H184" s="8">
        <f>IF(OR(E184="",F184=""),"",E184*F184/100+IF(ISNUMBER(G184),G184,0))</f>
        <v/>
      </c>
      <c r="I184" s="9">
        <f>IF(F184="","",F184/100)</f>
        <v/>
      </c>
      <c r="J184" s="14" t="n"/>
      <c r="K184" s="15" t="n"/>
      <c r="L184" s="16" t="n"/>
      <c r="M184" s="17">
        <f>IF(J184="Settled - won",100,IF(J184="Settled - lost",0,IF(AND(J184="Sold",K184&lt;&gt;""),K184,"")))</f>
        <v/>
      </c>
      <c r="N184" s="8">
        <f>IF(OR(M184="",E184=""),"",E184*M184/100-IF(ISNUMBER(L184),L184,0))</f>
        <v/>
      </c>
      <c r="O184" s="8">
        <f>IF(OR(N184="",H184=""),"",N184-H184)</f>
        <v/>
      </c>
      <c r="P184" s="9">
        <f>IF(OR(O184="",H184="",H184=0),"",O184/H184)</f>
        <v/>
      </c>
      <c r="Q184" s="18">
        <f>IF(H184="","",IF(J184="","Open",J184))</f>
        <v/>
      </c>
      <c r="R184" s="7">
        <f>IF(OR(J184="Settled - won",J184="Settled - lost"),1,0)</f>
        <v/>
      </c>
      <c r="S184" s="7">
        <f>IF(J184="Settled - won",1,0)</f>
        <v/>
      </c>
      <c r="T184" s="19">
        <f>IF(ISNUMBER(F184),F184/100,0)</f>
        <v/>
      </c>
      <c r="U184" s="10">
        <f>IF(R184=1,(T184-S184)^2,0)</f>
        <v/>
      </c>
    </row>
    <row r="185">
      <c r="A185" s="13" t="n"/>
      <c r="B185" s="14" t="n"/>
      <c r="C185" s="14" t="n"/>
      <c r="D185" s="14" t="n"/>
      <c r="E185" s="14" t="n"/>
      <c r="F185" s="15" t="n"/>
      <c r="G185" s="16" t="n"/>
      <c r="H185" s="8">
        <f>IF(OR(E185="",F185=""),"",E185*F185/100+IF(ISNUMBER(G185),G185,0))</f>
        <v/>
      </c>
      <c r="I185" s="9">
        <f>IF(F185="","",F185/100)</f>
        <v/>
      </c>
      <c r="J185" s="14" t="n"/>
      <c r="K185" s="15" t="n"/>
      <c r="L185" s="16" t="n"/>
      <c r="M185" s="17">
        <f>IF(J185="Settled - won",100,IF(J185="Settled - lost",0,IF(AND(J185="Sold",K185&lt;&gt;""),K185,"")))</f>
        <v/>
      </c>
      <c r="N185" s="8">
        <f>IF(OR(M185="",E185=""),"",E185*M185/100-IF(ISNUMBER(L185),L185,0))</f>
        <v/>
      </c>
      <c r="O185" s="8">
        <f>IF(OR(N185="",H185=""),"",N185-H185)</f>
        <v/>
      </c>
      <c r="P185" s="9">
        <f>IF(OR(O185="",H185="",H185=0),"",O185/H185)</f>
        <v/>
      </c>
      <c r="Q185" s="18">
        <f>IF(H185="","",IF(J185="","Open",J185))</f>
        <v/>
      </c>
      <c r="R185" s="7">
        <f>IF(OR(J185="Settled - won",J185="Settled - lost"),1,0)</f>
        <v/>
      </c>
      <c r="S185" s="7">
        <f>IF(J185="Settled - won",1,0)</f>
        <v/>
      </c>
      <c r="T185" s="19">
        <f>IF(ISNUMBER(F185),F185/100,0)</f>
        <v/>
      </c>
      <c r="U185" s="10">
        <f>IF(R185=1,(T185-S185)^2,0)</f>
        <v/>
      </c>
    </row>
    <row r="186">
      <c r="A186" s="13" t="n"/>
      <c r="B186" s="14" t="n"/>
      <c r="C186" s="14" t="n"/>
      <c r="D186" s="14" t="n"/>
      <c r="E186" s="14" t="n"/>
      <c r="F186" s="15" t="n"/>
      <c r="G186" s="16" t="n"/>
      <c r="H186" s="8">
        <f>IF(OR(E186="",F186=""),"",E186*F186/100+IF(ISNUMBER(G186),G186,0))</f>
        <v/>
      </c>
      <c r="I186" s="9">
        <f>IF(F186="","",F186/100)</f>
        <v/>
      </c>
      <c r="J186" s="14" t="n"/>
      <c r="K186" s="15" t="n"/>
      <c r="L186" s="16" t="n"/>
      <c r="M186" s="17">
        <f>IF(J186="Settled - won",100,IF(J186="Settled - lost",0,IF(AND(J186="Sold",K186&lt;&gt;""),K186,"")))</f>
        <v/>
      </c>
      <c r="N186" s="8">
        <f>IF(OR(M186="",E186=""),"",E186*M186/100-IF(ISNUMBER(L186),L186,0))</f>
        <v/>
      </c>
      <c r="O186" s="8">
        <f>IF(OR(N186="",H186=""),"",N186-H186)</f>
        <v/>
      </c>
      <c r="P186" s="9">
        <f>IF(OR(O186="",H186="",H186=0),"",O186/H186)</f>
        <v/>
      </c>
      <c r="Q186" s="18">
        <f>IF(H186="","",IF(J186="","Open",J186))</f>
        <v/>
      </c>
      <c r="R186" s="7">
        <f>IF(OR(J186="Settled - won",J186="Settled - lost"),1,0)</f>
        <v/>
      </c>
      <c r="S186" s="7">
        <f>IF(J186="Settled - won",1,0)</f>
        <v/>
      </c>
      <c r="T186" s="19">
        <f>IF(ISNUMBER(F186),F186/100,0)</f>
        <v/>
      </c>
      <c r="U186" s="10">
        <f>IF(R186=1,(T186-S186)^2,0)</f>
        <v/>
      </c>
    </row>
    <row r="187">
      <c r="A187" s="13" t="n"/>
      <c r="B187" s="14" t="n"/>
      <c r="C187" s="14" t="n"/>
      <c r="D187" s="14" t="n"/>
      <c r="E187" s="14" t="n"/>
      <c r="F187" s="15" t="n"/>
      <c r="G187" s="16" t="n"/>
      <c r="H187" s="8">
        <f>IF(OR(E187="",F187=""),"",E187*F187/100+IF(ISNUMBER(G187),G187,0))</f>
        <v/>
      </c>
      <c r="I187" s="9">
        <f>IF(F187="","",F187/100)</f>
        <v/>
      </c>
      <c r="J187" s="14" t="n"/>
      <c r="K187" s="15" t="n"/>
      <c r="L187" s="16" t="n"/>
      <c r="M187" s="17">
        <f>IF(J187="Settled - won",100,IF(J187="Settled - lost",0,IF(AND(J187="Sold",K187&lt;&gt;""),K187,"")))</f>
        <v/>
      </c>
      <c r="N187" s="8">
        <f>IF(OR(M187="",E187=""),"",E187*M187/100-IF(ISNUMBER(L187),L187,0))</f>
        <v/>
      </c>
      <c r="O187" s="8">
        <f>IF(OR(N187="",H187=""),"",N187-H187)</f>
        <v/>
      </c>
      <c r="P187" s="9">
        <f>IF(OR(O187="",H187="",H187=0),"",O187/H187)</f>
        <v/>
      </c>
      <c r="Q187" s="18">
        <f>IF(H187="","",IF(J187="","Open",J187))</f>
        <v/>
      </c>
      <c r="R187" s="7">
        <f>IF(OR(J187="Settled - won",J187="Settled - lost"),1,0)</f>
        <v/>
      </c>
      <c r="S187" s="7">
        <f>IF(J187="Settled - won",1,0)</f>
        <v/>
      </c>
      <c r="T187" s="19">
        <f>IF(ISNUMBER(F187),F187/100,0)</f>
        <v/>
      </c>
      <c r="U187" s="10">
        <f>IF(R187=1,(T187-S187)^2,0)</f>
        <v/>
      </c>
    </row>
    <row r="188">
      <c r="A188" s="13" t="n"/>
      <c r="B188" s="14" t="n"/>
      <c r="C188" s="14" t="n"/>
      <c r="D188" s="14" t="n"/>
      <c r="E188" s="14" t="n"/>
      <c r="F188" s="15" t="n"/>
      <c r="G188" s="16" t="n"/>
      <c r="H188" s="8">
        <f>IF(OR(E188="",F188=""),"",E188*F188/100+IF(ISNUMBER(G188),G188,0))</f>
        <v/>
      </c>
      <c r="I188" s="9">
        <f>IF(F188="","",F188/100)</f>
        <v/>
      </c>
      <c r="J188" s="14" t="n"/>
      <c r="K188" s="15" t="n"/>
      <c r="L188" s="16" t="n"/>
      <c r="M188" s="17">
        <f>IF(J188="Settled - won",100,IF(J188="Settled - lost",0,IF(AND(J188="Sold",K188&lt;&gt;""),K188,"")))</f>
        <v/>
      </c>
      <c r="N188" s="8">
        <f>IF(OR(M188="",E188=""),"",E188*M188/100-IF(ISNUMBER(L188),L188,0))</f>
        <v/>
      </c>
      <c r="O188" s="8">
        <f>IF(OR(N188="",H188=""),"",N188-H188)</f>
        <v/>
      </c>
      <c r="P188" s="9">
        <f>IF(OR(O188="",H188="",H188=0),"",O188/H188)</f>
        <v/>
      </c>
      <c r="Q188" s="18">
        <f>IF(H188="","",IF(J188="","Open",J188))</f>
        <v/>
      </c>
      <c r="R188" s="7">
        <f>IF(OR(J188="Settled - won",J188="Settled - lost"),1,0)</f>
        <v/>
      </c>
      <c r="S188" s="7">
        <f>IF(J188="Settled - won",1,0)</f>
        <v/>
      </c>
      <c r="T188" s="19">
        <f>IF(ISNUMBER(F188),F188/100,0)</f>
        <v/>
      </c>
      <c r="U188" s="10">
        <f>IF(R188=1,(T188-S188)^2,0)</f>
        <v/>
      </c>
    </row>
    <row r="189">
      <c r="A189" s="13" t="n"/>
      <c r="B189" s="14" t="n"/>
      <c r="C189" s="14" t="n"/>
      <c r="D189" s="14" t="n"/>
      <c r="E189" s="14" t="n"/>
      <c r="F189" s="15" t="n"/>
      <c r="G189" s="16" t="n"/>
      <c r="H189" s="8">
        <f>IF(OR(E189="",F189=""),"",E189*F189/100+IF(ISNUMBER(G189),G189,0))</f>
        <v/>
      </c>
      <c r="I189" s="9">
        <f>IF(F189="","",F189/100)</f>
        <v/>
      </c>
      <c r="J189" s="14" t="n"/>
      <c r="K189" s="15" t="n"/>
      <c r="L189" s="16" t="n"/>
      <c r="M189" s="17">
        <f>IF(J189="Settled - won",100,IF(J189="Settled - lost",0,IF(AND(J189="Sold",K189&lt;&gt;""),K189,"")))</f>
        <v/>
      </c>
      <c r="N189" s="8">
        <f>IF(OR(M189="",E189=""),"",E189*M189/100-IF(ISNUMBER(L189),L189,0))</f>
        <v/>
      </c>
      <c r="O189" s="8">
        <f>IF(OR(N189="",H189=""),"",N189-H189)</f>
        <v/>
      </c>
      <c r="P189" s="9">
        <f>IF(OR(O189="",H189="",H189=0),"",O189/H189)</f>
        <v/>
      </c>
      <c r="Q189" s="18">
        <f>IF(H189="","",IF(J189="","Open",J189))</f>
        <v/>
      </c>
      <c r="R189" s="7">
        <f>IF(OR(J189="Settled - won",J189="Settled - lost"),1,0)</f>
        <v/>
      </c>
      <c r="S189" s="7">
        <f>IF(J189="Settled - won",1,0)</f>
        <v/>
      </c>
      <c r="T189" s="19">
        <f>IF(ISNUMBER(F189),F189/100,0)</f>
        <v/>
      </c>
      <c r="U189" s="10">
        <f>IF(R189=1,(T189-S189)^2,0)</f>
        <v/>
      </c>
    </row>
    <row r="190">
      <c r="A190" s="13" t="n"/>
      <c r="B190" s="14" t="n"/>
      <c r="C190" s="14" t="n"/>
      <c r="D190" s="14" t="n"/>
      <c r="E190" s="14" t="n"/>
      <c r="F190" s="15" t="n"/>
      <c r="G190" s="16" t="n"/>
      <c r="H190" s="8">
        <f>IF(OR(E190="",F190=""),"",E190*F190/100+IF(ISNUMBER(G190),G190,0))</f>
        <v/>
      </c>
      <c r="I190" s="9">
        <f>IF(F190="","",F190/100)</f>
        <v/>
      </c>
      <c r="J190" s="14" t="n"/>
      <c r="K190" s="15" t="n"/>
      <c r="L190" s="16" t="n"/>
      <c r="M190" s="17">
        <f>IF(J190="Settled - won",100,IF(J190="Settled - lost",0,IF(AND(J190="Sold",K190&lt;&gt;""),K190,"")))</f>
        <v/>
      </c>
      <c r="N190" s="8">
        <f>IF(OR(M190="",E190=""),"",E190*M190/100-IF(ISNUMBER(L190),L190,0))</f>
        <v/>
      </c>
      <c r="O190" s="8">
        <f>IF(OR(N190="",H190=""),"",N190-H190)</f>
        <v/>
      </c>
      <c r="P190" s="9">
        <f>IF(OR(O190="",H190="",H190=0),"",O190/H190)</f>
        <v/>
      </c>
      <c r="Q190" s="18">
        <f>IF(H190="","",IF(J190="","Open",J190))</f>
        <v/>
      </c>
      <c r="R190" s="7">
        <f>IF(OR(J190="Settled - won",J190="Settled - lost"),1,0)</f>
        <v/>
      </c>
      <c r="S190" s="7">
        <f>IF(J190="Settled - won",1,0)</f>
        <v/>
      </c>
      <c r="T190" s="19">
        <f>IF(ISNUMBER(F190),F190/100,0)</f>
        <v/>
      </c>
      <c r="U190" s="10">
        <f>IF(R190=1,(T190-S190)^2,0)</f>
        <v/>
      </c>
    </row>
    <row r="191">
      <c r="A191" s="13" t="n"/>
      <c r="B191" s="14" t="n"/>
      <c r="C191" s="14" t="n"/>
      <c r="D191" s="14" t="n"/>
      <c r="E191" s="14" t="n"/>
      <c r="F191" s="15" t="n"/>
      <c r="G191" s="16" t="n"/>
      <c r="H191" s="8">
        <f>IF(OR(E191="",F191=""),"",E191*F191/100+IF(ISNUMBER(G191),G191,0))</f>
        <v/>
      </c>
      <c r="I191" s="9">
        <f>IF(F191="","",F191/100)</f>
        <v/>
      </c>
      <c r="J191" s="14" t="n"/>
      <c r="K191" s="15" t="n"/>
      <c r="L191" s="16" t="n"/>
      <c r="M191" s="17">
        <f>IF(J191="Settled - won",100,IF(J191="Settled - lost",0,IF(AND(J191="Sold",K191&lt;&gt;""),K191,"")))</f>
        <v/>
      </c>
      <c r="N191" s="8">
        <f>IF(OR(M191="",E191=""),"",E191*M191/100-IF(ISNUMBER(L191),L191,0))</f>
        <v/>
      </c>
      <c r="O191" s="8">
        <f>IF(OR(N191="",H191=""),"",N191-H191)</f>
        <v/>
      </c>
      <c r="P191" s="9">
        <f>IF(OR(O191="",H191="",H191=0),"",O191/H191)</f>
        <v/>
      </c>
      <c r="Q191" s="18">
        <f>IF(H191="","",IF(J191="","Open",J191))</f>
        <v/>
      </c>
      <c r="R191" s="7">
        <f>IF(OR(J191="Settled - won",J191="Settled - lost"),1,0)</f>
        <v/>
      </c>
      <c r="S191" s="7">
        <f>IF(J191="Settled - won",1,0)</f>
        <v/>
      </c>
      <c r="T191" s="19">
        <f>IF(ISNUMBER(F191),F191/100,0)</f>
        <v/>
      </c>
      <c r="U191" s="10">
        <f>IF(R191=1,(T191-S191)^2,0)</f>
        <v/>
      </c>
    </row>
    <row r="192">
      <c r="A192" s="13" t="n"/>
      <c r="B192" s="14" t="n"/>
      <c r="C192" s="14" t="n"/>
      <c r="D192" s="14" t="n"/>
      <c r="E192" s="14" t="n"/>
      <c r="F192" s="15" t="n"/>
      <c r="G192" s="16" t="n"/>
      <c r="H192" s="8">
        <f>IF(OR(E192="",F192=""),"",E192*F192/100+IF(ISNUMBER(G192),G192,0))</f>
        <v/>
      </c>
      <c r="I192" s="9">
        <f>IF(F192="","",F192/100)</f>
        <v/>
      </c>
      <c r="J192" s="14" t="n"/>
      <c r="K192" s="15" t="n"/>
      <c r="L192" s="16" t="n"/>
      <c r="M192" s="17">
        <f>IF(J192="Settled - won",100,IF(J192="Settled - lost",0,IF(AND(J192="Sold",K192&lt;&gt;""),K192,"")))</f>
        <v/>
      </c>
      <c r="N192" s="8">
        <f>IF(OR(M192="",E192=""),"",E192*M192/100-IF(ISNUMBER(L192),L192,0))</f>
        <v/>
      </c>
      <c r="O192" s="8">
        <f>IF(OR(N192="",H192=""),"",N192-H192)</f>
        <v/>
      </c>
      <c r="P192" s="9">
        <f>IF(OR(O192="",H192="",H192=0),"",O192/H192)</f>
        <v/>
      </c>
      <c r="Q192" s="18">
        <f>IF(H192="","",IF(J192="","Open",J192))</f>
        <v/>
      </c>
      <c r="R192" s="7">
        <f>IF(OR(J192="Settled - won",J192="Settled - lost"),1,0)</f>
        <v/>
      </c>
      <c r="S192" s="7">
        <f>IF(J192="Settled - won",1,0)</f>
        <v/>
      </c>
      <c r="T192" s="19">
        <f>IF(ISNUMBER(F192),F192/100,0)</f>
        <v/>
      </c>
      <c r="U192" s="10">
        <f>IF(R192=1,(T192-S192)^2,0)</f>
        <v/>
      </c>
    </row>
    <row r="193">
      <c r="A193" s="13" t="n"/>
      <c r="B193" s="14" t="n"/>
      <c r="C193" s="14" t="n"/>
      <c r="D193" s="14" t="n"/>
      <c r="E193" s="14" t="n"/>
      <c r="F193" s="15" t="n"/>
      <c r="G193" s="16" t="n"/>
      <c r="H193" s="8">
        <f>IF(OR(E193="",F193=""),"",E193*F193/100+IF(ISNUMBER(G193),G193,0))</f>
        <v/>
      </c>
      <c r="I193" s="9">
        <f>IF(F193="","",F193/100)</f>
        <v/>
      </c>
      <c r="J193" s="14" t="n"/>
      <c r="K193" s="15" t="n"/>
      <c r="L193" s="16" t="n"/>
      <c r="M193" s="17">
        <f>IF(J193="Settled - won",100,IF(J193="Settled - lost",0,IF(AND(J193="Sold",K193&lt;&gt;""),K193,"")))</f>
        <v/>
      </c>
      <c r="N193" s="8">
        <f>IF(OR(M193="",E193=""),"",E193*M193/100-IF(ISNUMBER(L193),L193,0))</f>
        <v/>
      </c>
      <c r="O193" s="8">
        <f>IF(OR(N193="",H193=""),"",N193-H193)</f>
        <v/>
      </c>
      <c r="P193" s="9">
        <f>IF(OR(O193="",H193="",H193=0),"",O193/H193)</f>
        <v/>
      </c>
      <c r="Q193" s="18">
        <f>IF(H193="","",IF(J193="","Open",J193))</f>
        <v/>
      </c>
      <c r="R193" s="7">
        <f>IF(OR(J193="Settled - won",J193="Settled - lost"),1,0)</f>
        <v/>
      </c>
      <c r="S193" s="7">
        <f>IF(J193="Settled - won",1,0)</f>
        <v/>
      </c>
      <c r="T193" s="19">
        <f>IF(ISNUMBER(F193),F193/100,0)</f>
        <v/>
      </c>
      <c r="U193" s="10">
        <f>IF(R193=1,(T193-S193)^2,0)</f>
        <v/>
      </c>
    </row>
    <row r="194">
      <c r="A194" s="13" t="n"/>
      <c r="B194" s="14" t="n"/>
      <c r="C194" s="14" t="n"/>
      <c r="D194" s="14" t="n"/>
      <c r="E194" s="14" t="n"/>
      <c r="F194" s="15" t="n"/>
      <c r="G194" s="16" t="n"/>
      <c r="H194" s="8">
        <f>IF(OR(E194="",F194=""),"",E194*F194/100+IF(ISNUMBER(G194),G194,0))</f>
        <v/>
      </c>
      <c r="I194" s="9">
        <f>IF(F194="","",F194/100)</f>
        <v/>
      </c>
      <c r="J194" s="14" t="n"/>
      <c r="K194" s="15" t="n"/>
      <c r="L194" s="16" t="n"/>
      <c r="M194" s="17">
        <f>IF(J194="Settled - won",100,IF(J194="Settled - lost",0,IF(AND(J194="Sold",K194&lt;&gt;""),K194,"")))</f>
        <v/>
      </c>
      <c r="N194" s="8">
        <f>IF(OR(M194="",E194=""),"",E194*M194/100-IF(ISNUMBER(L194),L194,0))</f>
        <v/>
      </c>
      <c r="O194" s="8">
        <f>IF(OR(N194="",H194=""),"",N194-H194)</f>
        <v/>
      </c>
      <c r="P194" s="9">
        <f>IF(OR(O194="",H194="",H194=0),"",O194/H194)</f>
        <v/>
      </c>
      <c r="Q194" s="18">
        <f>IF(H194="","",IF(J194="","Open",J194))</f>
        <v/>
      </c>
      <c r="R194" s="7">
        <f>IF(OR(J194="Settled - won",J194="Settled - lost"),1,0)</f>
        <v/>
      </c>
      <c r="S194" s="7">
        <f>IF(J194="Settled - won",1,0)</f>
        <v/>
      </c>
      <c r="T194" s="19">
        <f>IF(ISNUMBER(F194),F194/100,0)</f>
        <v/>
      </c>
      <c r="U194" s="10">
        <f>IF(R194=1,(T194-S194)^2,0)</f>
        <v/>
      </c>
    </row>
    <row r="195">
      <c r="A195" s="13" t="n"/>
      <c r="B195" s="14" t="n"/>
      <c r="C195" s="14" t="n"/>
      <c r="D195" s="14" t="n"/>
      <c r="E195" s="14" t="n"/>
      <c r="F195" s="15" t="n"/>
      <c r="G195" s="16" t="n"/>
      <c r="H195" s="8">
        <f>IF(OR(E195="",F195=""),"",E195*F195/100+IF(ISNUMBER(G195),G195,0))</f>
        <v/>
      </c>
      <c r="I195" s="9">
        <f>IF(F195="","",F195/100)</f>
        <v/>
      </c>
      <c r="J195" s="14" t="n"/>
      <c r="K195" s="15" t="n"/>
      <c r="L195" s="16" t="n"/>
      <c r="M195" s="17">
        <f>IF(J195="Settled - won",100,IF(J195="Settled - lost",0,IF(AND(J195="Sold",K195&lt;&gt;""),K195,"")))</f>
        <v/>
      </c>
      <c r="N195" s="8">
        <f>IF(OR(M195="",E195=""),"",E195*M195/100-IF(ISNUMBER(L195),L195,0))</f>
        <v/>
      </c>
      <c r="O195" s="8">
        <f>IF(OR(N195="",H195=""),"",N195-H195)</f>
        <v/>
      </c>
      <c r="P195" s="9">
        <f>IF(OR(O195="",H195="",H195=0),"",O195/H195)</f>
        <v/>
      </c>
      <c r="Q195" s="18">
        <f>IF(H195="","",IF(J195="","Open",J195))</f>
        <v/>
      </c>
      <c r="R195" s="7">
        <f>IF(OR(J195="Settled - won",J195="Settled - lost"),1,0)</f>
        <v/>
      </c>
      <c r="S195" s="7">
        <f>IF(J195="Settled - won",1,0)</f>
        <v/>
      </c>
      <c r="T195" s="19">
        <f>IF(ISNUMBER(F195),F195/100,0)</f>
        <v/>
      </c>
      <c r="U195" s="10">
        <f>IF(R195=1,(T195-S195)^2,0)</f>
        <v/>
      </c>
    </row>
    <row r="196">
      <c r="A196" s="13" t="n"/>
      <c r="B196" s="14" t="n"/>
      <c r="C196" s="14" t="n"/>
      <c r="D196" s="14" t="n"/>
      <c r="E196" s="14" t="n"/>
      <c r="F196" s="15" t="n"/>
      <c r="G196" s="16" t="n"/>
      <c r="H196" s="8">
        <f>IF(OR(E196="",F196=""),"",E196*F196/100+IF(ISNUMBER(G196),G196,0))</f>
        <v/>
      </c>
      <c r="I196" s="9">
        <f>IF(F196="","",F196/100)</f>
        <v/>
      </c>
      <c r="J196" s="14" t="n"/>
      <c r="K196" s="15" t="n"/>
      <c r="L196" s="16" t="n"/>
      <c r="M196" s="17">
        <f>IF(J196="Settled - won",100,IF(J196="Settled - lost",0,IF(AND(J196="Sold",K196&lt;&gt;""),K196,"")))</f>
        <v/>
      </c>
      <c r="N196" s="8">
        <f>IF(OR(M196="",E196=""),"",E196*M196/100-IF(ISNUMBER(L196),L196,0))</f>
        <v/>
      </c>
      <c r="O196" s="8">
        <f>IF(OR(N196="",H196=""),"",N196-H196)</f>
        <v/>
      </c>
      <c r="P196" s="9">
        <f>IF(OR(O196="",H196="",H196=0),"",O196/H196)</f>
        <v/>
      </c>
      <c r="Q196" s="18">
        <f>IF(H196="","",IF(J196="","Open",J196))</f>
        <v/>
      </c>
      <c r="R196" s="7">
        <f>IF(OR(J196="Settled - won",J196="Settled - lost"),1,0)</f>
        <v/>
      </c>
      <c r="S196" s="7">
        <f>IF(J196="Settled - won",1,0)</f>
        <v/>
      </c>
      <c r="T196" s="19">
        <f>IF(ISNUMBER(F196),F196/100,0)</f>
        <v/>
      </c>
      <c r="U196" s="10">
        <f>IF(R196=1,(T196-S196)^2,0)</f>
        <v/>
      </c>
    </row>
    <row r="197">
      <c r="A197" s="13" t="n"/>
      <c r="B197" s="14" t="n"/>
      <c r="C197" s="14" t="n"/>
      <c r="D197" s="14" t="n"/>
      <c r="E197" s="14" t="n"/>
      <c r="F197" s="15" t="n"/>
      <c r="G197" s="16" t="n"/>
      <c r="H197" s="8">
        <f>IF(OR(E197="",F197=""),"",E197*F197/100+IF(ISNUMBER(G197),G197,0))</f>
        <v/>
      </c>
      <c r="I197" s="9">
        <f>IF(F197="","",F197/100)</f>
        <v/>
      </c>
      <c r="J197" s="14" t="n"/>
      <c r="K197" s="15" t="n"/>
      <c r="L197" s="16" t="n"/>
      <c r="M197" s="17">
        <f>IF(J197="Settled - won",100,IF(J197="Settled - lost",0,IF(AND(J197="Sold",K197&lt;&gt;""),K197,"")))</f>
        <v/>
      </c>
      <c r="N197" s="8">
        <f>IF(OR(M197="",E197=""),"",E197*M197/100-IF(ISNUMBER(L197),L197,0))</f>
        <v/>
      </c>
      <c r="O197" s="8">
        <f>IF(OR(N197="",H197=""),"",N197-H197)</f>
        <v/>
      </c>
      <c r="P197" s="9">
        <f>IF(OR(O197="",H197="",H197=0),"",O197/H197)</f>
        <v/>
      </c>
      <c r="Q197" s="18">
        <f>IF(H197="","",IF(J197="","Open",J197))</f>
        <v/>
      </c>
      <c r="R197" s="7">
        <f>IF(OR(J197="Settled - won",J197="Settled - lost"),1,0)</f>
        <v/>
      </c>
      <c r="S197" s="7">
        <f>IF(J197="Settled - won",1,0)</f>
        <v/>
      </c>
      <c r="T197" s="19">
        <f>IF(ISNUMBER(F197),F197/100,0)</f>
        <v/>
      </c>
      <c r="U197" s="10">
        <f>IF(R197=1,(T197-S197)^2,0)</f>
        <v/>
      </c>
    </row>
    <row r="198">
      <c r="A198" s="13" t="n"/>
      <c r="B198" s="14" t="n"/>
      <c r="C198" s="14" t="n"/>
      <c r="D198" s="14" t="n"/>
      <c r="E198" s="14" t="n"/>
      <c r="F198" s="15" t="n"/>
      <c r="G198" s="16" t="n"/>
      <c r="H198" s="8">
        <f>IF(OR(E198="",F198=""),"",E198*F198/100+IF(ISNUMBER(G198),G198,0))</f>
        <v/>
      </c>
      <c r="I198" s="9">
        <f>IF(F198="","",F198/100)</f>
        <v/>
      </c>
      <c r="J198" s="14" t="n"/>
      <c r="K198" s="15" t="n"/>
      <c r="L198" s="16" t="n"/>
      <c r="M198" s="17">
        <f>IF(J198="Settled - won",100,IF(J198="Settled - lost",0,IF(AND(J198="Sold",K198&lt;&gt;""),K198,"")))</f>
        <v/>
      </c>
      <c r="N198" s="8">
        <f>IF(OR(M198="",E198=""),"",E198*M198/100-IF(ISNUMBER(L198),L198,0))</f>
        <v/>
      </c>
      <c r="O198" s="8">
        <f>IF(OR(N198="",H198=""),"",N198-H198)</f>
        <v/>
      </c>
      <c r="P198" s="9">
        <f>IF(OR(O198="",H198="",H198=0),"",O198/H198)</f>
        <v/>
      </c>
      <c r="Q198" s="18">
        <f>IF(H198="","",IF(J198="","Open",J198))</f>
        <v/>
      </c>
      <c r="R198" s="7">
        <f>IF(OR(J198="Settled - won",J198="Settled - lost"),1,0)</f>
        <v/>
      </c>
      <c r="S198" s="7">
        <f>IF(J198="Settled - won",1,0)</f>
        <v/>
      </c>
      <c r="T198" s="19">
        <f>IF(ISNUMBER(F198),F198/100,0)</f>
        <v/>
      </c>
      <c r="U198" s="10">
        <f>IF(R198=1,(T198-S198)^2,0)</f>
        <v/>
      </c>
    </row>
    <row r="199">
      <c r="A199" s="13" t="n"/>
      <c r="B199" s="14" t="n"/>
      <c r="C199" s="14" t="n"/>
      <c r="D199" s="14" t="n"/>
      <c r="E199" s="14" t="n"/>
      <c r="F199" s="15" t="n"/>
      <c r="G199" s="16" t="n"/>
      <c r="H199" s="8">
        <f>IF(OR(E199="",F199=""),"",E199*F199/100+IF(ISNUMBER(G199),G199,0))</f>
        <v/>
      </c>
      <c r="I199" s="9">
        <f>IF(F199="","",F199/100)</f>
        <v/>
      </c>
      <c r="J199" s="14" t="n"/>
      <c r="K199" s="15" t="n"/>
      <c r="L199" s="16" t="n"/>
      <c r="M199" s="17">
        <f>IF(J199="Settled - won",100,IF(J199="Settled - lost",0,IF(AND(J199="Sold",K199&lt;&gt;""),K199,"")))</f>
        <v/>
      </c>
      <c r="N199" s="8">
        <f>IF(OR(M199="",E199=""),"",E199*M199/100-IF(ISNUMBER(L199),L199,0))</f>
        <v/>
      </c>
      <c r="O199" s="8">
        <f>IF(OR(N199="",H199=""),"",N199-H199)</f>
        <v/>
      </c>
      <c r="P199" s="9">
        <f>IF(OR(O199="",H199="",H199=0),"",O199/H199)</f>
        <v/>
      </c>
      <c r="Q199" s="18">
        <f>IF(H199="","",IF(J199="","Open",J199))</f>
        <v/>
      </c>
      <c r="R199" s="7">
        <f>IF(OR(J199="Settled - won",J199="Settled - lost"),1,0)</f>
        <v/>
      </c>
      <c r="S199" s="7">
        <f>IF(J199="Settled - won",1,0)</f>
        <v/>
      </c>
      <c r="T199" s="19">
        <f>IF(ISNUMBER(F199),F199/100,0)</f>
        <v/>
      </c>
      <c r="U199" s="10">
        <f>IF(R199=1,(T199-S199)^2,0)</f>
        <v/>
      </c>
    </row>
    <row r="200">
      <c r="A200" s="13" t="n"/>
      <c r="B200" s="14" t="n"/>
      <c r="C200" s="14" t="n"/>
      <c r="D200" s="14" t="n"/>
      <c r="E200" s="14" t="n"/>
      <c r="F200" s="15" t="n"/>
      <c r="G200" s="16" t="n"/>
      <c r="H200" s="8">
        <f>IF(OR(E200="",F200=""),"",E200*F200/100+IF(ISNUMBER(G200),G200,0))</f>
        <v/>
      </c>
      <c r="I200" s="9">
        <f>IF(F200="","",F200/100)</f>
        <v/>
      </c>
      <c r="J200" s="14" t="n"/>
      <c r="K200" s="15" t="n"/>
      <c r="L200" s="16" t="n"/>
      <c r="M200" s="17">
        <f>IF(J200="Settled - won",100,IF(J200="Settled - lost",0,IF(AND(J200="Sold",K200&lt;&gt;""),K200,"")))</f>
        <v/>
      </c>
      <c r="N200" s="8">
        <f>IF(OR(M200="",E200=""),"",E200*M200/100-IF(ISNUMBER(L200),L200,0))</f>
        <v/>
      </c>
      <c r="O200" s="8">
        <f>IF(OR(N200="",H200=""),"",N200-H200)</f>
        <v/>
      </c>
      <c r="P200" s="9">
        <f>IF(OR(O200="",H200="",H200=0),"",O200/H200)</f>
        <v/>
      </c>
      <c r="Q200" s="18">
        <f>IF(H200="","",IF(J200="","Open",J200))</f>
        <v/>
      </c>
      <c r="R200" s="7">
        <f>IF(OR(J200="Settled - won",J200="Settled - lost"),1,0)</f>
        <v/>
      </c>
      <c r="S200" s="7">
        <f>IF(J200="Settled - won",1,0)</f>
        <v/>
      </c>
      <c r="T200" s="19">
        <f>IF(ISNUMBER(F200),F200/100,0)</f>
        <v/>
      </c>
      <c r="U200" s="10">
        <f>IF(R200=1,(T200-S200)^2,0)</f>
        <v/>
      </c>
    </row>
    <row r="201">
      <c r="A201" s="13" t="n"/>
      <c r="B201" s="14" t="n"/>
      <c r="C201" s="14" t="n"/>
      <c r="D201" s="14" t="n"/>
      <c r="E201" s="14" t="n"/>
      <c r="F201" s="15" t="n"/>
      <c r="G201" s="16" t="n"/>
      <c r="H201" s="8">
        <f>IF(OR(E201="",F201=""),"",E201*F201/100+IF(ISNUMBER(G201),G201,0))</f>
        <v/>
      </c>
      <c r="I201" s="9">
        <f>IF(F201="","",F201/100)</f>
        <v/>
      </c>
      <c r="J201" s="14" t="n"/>
      <c r="K201" s="15" t="n"/>
      <c r="L201" s="16" t="n"/>
      <c r="M201" s="17">
        <f>IF(J201="Settled - won",100,IF(J201="Settled - lost",0,IF(AND(J201="Sold",K201&lt;&gt;""),K201,"")))</f>
        <v/>
      </c>
      <c r="N201" s="8">
        <f>IF(OR(M201="",E201=""),"",E201*M201/100-IF(ISNUMBER(L201),L201,0))</f>
        <v/>
      </c>
      <c r="O201" s="8">
        <f>IF(OR(N201="",H201=""),"",N201-H201)</f>
        <v/>
      </c>
      <c r="P201" s="9">
        <f>IF(OR(O201="",H201="",H201=0),"",O201/H201)</f>
        <v/>
      </c>
      <c r="Q201" s="18">
        <f>IF(H201="","",IF(J201="","Open",J201))</f>
        <v/>
      </c>
      <c r="R201" s="7">
        <f>IF(OR(J201="Settled - won",J201="Settled - lost"),1,0)</f>
        <v/>
      </c>
      <c r="S201" s="7">
        <f>IF(J201="Settled - won",1,0)</f>
        <v/>
      </c>
      <c r="T201" s="19">
        <f>IF(ISNUMBER(F201),F201/100,0)</f>
        <v/>
      </c>
      <c r="U201" s="10">
        <f>IF(R201=1,(T201-S201)^2,0)</f>
        <v/>
      </c>
    </row>
    <row r="202">
      <c r="A202" s="13" t="n"/>
      <c r="B202" s="14" t="n"/>
      <c r="C202" s="14" t="n"/>
      <c r="D202" s="14" t="n"/>
      <c r="E202" s="14" t="n"/>
      <c r="F202" s="15" t="n"/>
      <c r="G202" s="16" t="n"/>
      <c r="H202" s="8">
        <f>IF(OR(E202="",F202=""),"",E202*F202/100+IF(ISNUMBER(G202),G202,0))</f>
        <v/>
      </c>
      <c r="I202" s="9">
        <f>IF(F202="","",F202/100)</f>
        <v/>
      </c>
      <c r="J202" s="14" t="n"/>
      <c r="K202" s="15" t="n"/>
      <c r="L202" s="16" t="n"/>
      <c r="M202" s="17">
        <f>IF(J202="Settled - won",100,IF(J202="Settled - lost",0,IF(AND(J202="Sold",K202&lt;&gt;""),K202,"")))</f>
        <v/>
      </c>
      <c r="N202" s="8">
        <f>IF(OR(M202="",E202=""),"",E202*M202/100-IF(ISNUMBER(L202),L202,0))</f>
        <v/>
      </c>
      <c r="O202" s="8">
        <f>IF(OR(N202="",H202=""),"",N202-H202)</f>
        <v/>
      </c>
      <c r="P202" s="9">
        <f>IF(OR(O202="",H202="",H202=0),"",O202/H202)</f>
        <v/>
      </c>
      <c r="Q202" s="18">
        <f>IF(H202="","",IF(J202="","Open",J202))</f>
        <v/>
      </c>
      <c r="R202" s="7">
        <f>IF(OR(J202="Settled - won",J202="Settled - lost"),1,0)</f>
        <v/>
      </c>
      <c r="S202" s="7">
        <f>IF(J202="Settled - won",1,0)</f>
        <v/>
      </c>
      <c r="T202" s="19">
        <f>IF(ISNUMBER(F202),F202/100,0)</f>
        <v/>
      </c>
      <c r="U202" s="10">
        <f>IF(R202=1,(T202-S202)^2,0)</f>
        <v/>
      </c>
    </row>
    <row r="203">
      <c r="A203" s="13" t="n"/>
      <c r="B203" s="14" t="n"/>
      <c r="C203" s="14" t="n"/>
      <c r="D203" s="14" t="n"/>
      <c r="E203" s="14" t="n"/>
      <c r="F203" s="15" t="n"/>
      <c r="G203" s="16" t="n"/>
      <c r="H203" s="8">
        <f>IF(OR(E203="",F203=""),"",E203*F203/100+IF(ISNUMBER(G203),G203,0))</f>
        <v/>
      </c>
      <c r="I203" s="9">
        <f>IF(F203="","",F203/100)</f>
        <v/>
      </c>
      <c r="J203" s="14" t="n"/>
      <c r="K203" s="15" t="n"/>
      <c r="L203" s="16" t="n"/>
      <c r="M203" s="17">
        <f>IF(J203="Settled - won",100,IF(J203="Settled - lost",0,IF(AND(J203="Sold",K203&lt;&gt;""),K203,"")))</f>
        <v/>
      </c>
      <c r="N203" s="8">
        <f>IF(OR(M203="",E203=""),"",E203*M203/100-IF(ISNUMBER(L203),L203,0))</f>
        <v/>
      </c>
      <c r="O203" s="8">
        <f>IF(OR(N203="",H203=""),"",N203-H203)</f>
        <v/>
      </c>
      <c r="P203" s="9">
        <f>IF(OR(O203="",H203="",H203=0),"",O203/H203)</f>
        <v/>
      </c>
      <c r="Q203" s="18">
        <f>IF(H203="","",IF(J203="","Open",J203))</f>
        <v/>
      </c>
      <c r="R203" s="7">
        <f>IF(OR(J203="Settled - won",J203="Settled - lost"),1,0)</f>
        <v/>
      </c>
      <c r="S203" s="7">
        <f>IF(J203="Settled - won",1,0)</f>
        <v/>
      </c>
      <c r="T203" s="19">
        <f>IF(ISNUMBER(F203),F203/100,0)</f>
        <v/>
      </c>
      <c r="U203" s="10">
        <f>IF(R203=1,(T203-S203)^2,0)</f>
        <v/>
      </c>
    </row>
    <row r="204">
      <c r="A204" s="13" t="n"/>
      <c r="B204" s="14" t="n"/>
      <c r="C204" s="14" t="n"/>
      <c r="D204" s="14" t="n"/>
      <c r="E204" s="14" t="n"/>
      <c r="F204" s="15" t="n"/>
      <c r="G204" s="16" t="n"/>
      <c r="H204" s="8">
        <f>IF(OR(E204="",F204=""),"",E204*F204/100+IF(ISNUMBER(G204),G204,0))</f>
        <v/>
      </c>
      <c r="I204" s="9">
        <f>IF(F204="","",F204/100)</f>
        <v/>
      </c>
      <c r="J204" s="14" t="n"/>
      <c r="K204" s="15" t="n"/>
      <c r="L204" s="16" t="n"/>
      <c r="M204" s="17">
        <f>IF(J204="Settled - won",100,IF(J204="Settled - lost",0,IF(AND(J204="Sold",K204&lt;&gt;""),K204,"")))</f>
        <v/>
      </c>
      <c r="N204" s="8">
        <f>IF(OR(M204="",E204=""),"",E204*M204/100-IF(ISNUMBER(L204),L204,0))</f>
        <v/>
      </c>
      <c r="O204" s="8">
        <f>IF(OR(N204="",H204=""),"",N204-H204)</f>
        <v/>
      </c>
      <c r="P204" s="9">
        <f>IF(OR(O204="",H204="",H204=0),"",O204/H204)</f>
        <v/>
      </c>
      <c r="Q204" s="18">
        <f>IF(H204="","",IF(J204="","Open",J204))</f>
        <v/>
      </c>
      <c r="R204" s="7">
        <f>IF(OR(J204="Settled - won",J204="Settled - lost"),1,0)</f>
        <v/>
      </c>
      <c r="S204" s="7">
        <f>IF(J204="Settled - won",1,0)</f>
        <v/>
      </c>
      <c r="T204" s="19">
        <f>IF(ISNUMBER(F204),F204/100,0)</f>
        <v/>
      </c>
      <c r="U204" s="10">
        <f>IF(R204=1,(T204-S204)^2,0)</f>
        <v/>
      </c>
    </row>
    <row r="205">
      <c r="A205" s="13" t="n"/>
      <c r="B205" s="14" t="n"/>
      <c r="C205" s="14" t="n"/>
      <c r="D205" s="14" t="n"/>
      <c r="E205" s="14" t="n"/>
      <c r="F205" s="15" t="n"/>
      <c r="G205" s="16" t="n"/>
      <c r="H205" s="8">
        <f>IF(OR(E205="",F205=""),"",E205*F205/100+IF(ISNUMBER(G205),G205,0))</f>
        <v/>
      </c>
      <c r="I205" s="9">
        <f>IF(F205="","",F205/100)</f>
        <v/>
      </c>
      <c r="J205" s="14" t="n"/>
      <c r="K205" s="15" t="n"/>
      <c r="L205" s="16" t="n"/>
      <c r="M205" s="17">
        <f>IF(J205="Settled - won",100,IF(J205="Settled - lost",0,IF(AND(J205="Sold",K205&lt;&gt;""),K205,"")))</f>
        <v/>
      </c>
      <c r="N205" s="8">
        <f>IF(OR(M205="",E205=""),"",E205*M205/100-IF(ISNUMBER(L205),L205,0))</f>
        <v/>
      </c>
      <c r="O205" s="8">
        <f>IF(OR(N205="",H205=""),"",N205-H205)</f>
        <v/>
      </c>
      <c r="P205" s="9">
        <f>IF(OR(O205="",H205="",H205=0),"",O205/H205)</f>
        <v/>
      </c>
      <c r="Q205" s="18">
        <f>IF(H205="","",IF(J205="","Open",J205))</f>
        <v/>
      </c>
      <c r="R205" s="7">
        <f>IF(OR(J205="Settled - won",J205="Settled - lost"),1,0)</f>
        <v/>
      </c>
      <c r="S205" s="7">
        <f>IF(J205="Settled - won",1,0)</f>
        <v/>
      </c>
      <c r="T205" s="19">
        <f>IF(ISNUMBER(F205),F205/100,0)</f>
        <v/>
      </c>
      <c r="U205" s="10">
        <f>IF(R205=1,(T205-S205)^2,0)</f>
        <v/>
      </c>
    </row>
    <row r="206">
      <c r="A206" s="13" t="n"/>
      <c r="B206" s="14" t="n"/>
      <c r="C206" s="14" t="n"/>
      <c r="D206" s="14" t="n"/>
      <c r="E206" s="14" t="n"/>
      <c r="F206" s="15" t="n"/>
      <c r="G206" s="16" t="n"/>
      <c r="H206" s="8">
        <f>IF(OR(E206="",F206=""),"",E206*F206/100+IF(ISNUMBER(G206),G206,0))</f>
        <v/>
      </c>
      <c r="I206" s="9">
        <f>IF(F206="","",F206/100)</f>
        <v/>
      </c>
      <c r="J206" s="14" t="n"/>
      <c r="K206" s="15" t="n"/>
      <c r="L206" s="16" t="n"/>
      <c r="M206" s="17">
        <f>IF(J206="Settled - won",100,IF(J206="Settled - lost",0,IF(AND(J206="Sold",K206&lt;&gt;""),K206,"")))</f>
        <v/>
      </c>
      <c r="N206" s="8">
        <f>IF(OR(M206="",E206=""),"",E206*M206/100-IF(ISNUMBER(L206),L206,0))</f>
        <v/>
      </c>
      <c r="O206" s="8">
        <f>IF(OR(N206="",H206=""),"",N206-H206)</f>
        <v/>
      </c>
      <c r="P206" s="9">
        <f>IF(OR(O206="",H206="",H206=0),"",O206/H206)</f>
        <v/>
      </c>
      <c r="Q206" s="18">
        <f>IF(H206="","",IF(J206="","Open",J206))</f>
        <v/>
      </c>
      <c r="R206" s="7">
        <f>IF(OR(J206="Settled - won",J206="Settled - lost"),1,0)</f>
        <v/>
      </c>
      <c r="S206" s="7">
        <f>IF(J206="Settled - won",1,0)</f>
        <v/>
      </c>
      <c r="T206" s="19">
        <f>IF(ISNUMBER(F206),F206/100,0)</f>
        <v/>
      </c>
      <c r="U206" s="10">
        <f>IF(R206=1,(T206-S206)^2,0)</f>
        <v/>
      </c>
    </row>
    <row r="207">
      <c r="A207" s="13" t="n"/>
      <c r="B207" s="14" t="n"/>
      <c r="C207" s="14" t="n"/>
      <c r="D207" s="14" t="n"/>
      <c r="E207" s="14" t="n"/>
      <c r="F207" s="15" t="n"/>
      <c r="G207" s="16" t="n"/>
      <c r="H207" s="8">
        <f>IF(OR(E207="",F207=""),"",E207*F207/100+IF(ISNUMBER(G207),G207,0))</f>
        <v/>
      </c>
      <c r="I207" s="9">
        <f>IF(F207="","",F207/100)</f>
        <v/>
      </c>
      <c r="J207" s="14" t="n"/>
      <c r="K207" s="15" t="n"/>
      <c r="L207" s="16" t="n"/>
      <c r="M207" s="17">
        <f>IF(J207="Settled - won",100,IF(J207="Settled - lost",0,IF(AND(J207="Sold",K207&lt;&gt;""),K207,"")))</f>
        <v/>
      </c>
      <c r="N207" s="8">
        <f>IF(OR(M207="",E207=""),"",E207*M207/100-IF(ISNUMBER(L207),L207,0))</f>
        <v/>
      </c>
      <c r="O207" s="8">
        <f>IF(OR(N207="",H207=""),"",N207-H207)</f>
        <v/>
      </c>
      <c r="P207" s="9">
        <f>IF(OR(O207="",H207="",H207=0),"",O207/H207)</f>
        <v/>
      </c>
      <c r="Q207" s="18">
        <f>IF(H207="","",IF(J207="","Open",J207))</f>
        <v/>
      </c>
      <c r="R207" s="7">
        <f>IF(OR(J207="Settled - won",J207="Settled - lost"),1,0)</f>
        <v/>
      </c>
      <c r="S207" s="7">
        <f>IF(J207="Settled - won",1,0)</f>
        <v/>
      </c>
      <c r="T207" s="19">
        <f>IF(ISNUMBER(F207),F207/100,0)</f>
        <v/>
      </c>
      <c r="U207" s="10">
        <f>IF(R207=1,(T207-S207)^2,0)</f>
        <v/>
      </c>
    </row>
    <row r="208">
      <c r="A208" s="13" t="n"/>
      <c r="B208" s="14" t="n"/>
      <c r="C208" s="14" t="n"/>
      <c r="D208" s="14" t="n"/>
      <c r="E208" s="14" t="n"/>
      <c r="F208" s="15" t="n"/>
      <c r="G208" s="16" t="n"/>
      <c r="H208" s="8">
        <f>IF(OR(E208="",F208=""),"",E208*F208/100+IF(ISNUMBER(G208),G208,0))</f>
        <v/>
      </c>
      <c r="I208" s="9">
        <f>IF(F208="","",F208/100)</f>
        <v/>
      </c>
      <c r="J208" s="14" t="n"/>
      <c r="K208" s="15" t="n"/>
      <c r="L208" s="16" t="n"/>
      <c r="M208" s="17">
        <f>IF(J208="Settled - won",100,IF(J208="Settled - lost",0,IF(AND(J208="Sold",K208&lt;&gt;""),K208,"")))</f>
        <v/>
      </c>
      <c r="N208" s="8">
        <f>IF(OR(M208="",E208=""),"",E208*M208/100-IF(ISNUMBER(L208),L208,0))</f>
        <v/>
      </c>
      <c r="O208" s="8">
        <f>IF(OR(N208="",H208=""),"",N208-H208)</f>
        <v/>
      </c>
      <c r="P208" s="9">
        <f>IF(OR(O208="",H208="",H208=0),"",O208/H208)</f>
        <v/>
      </c>
      <c r="Q208" s="18">
        <f>IF(H208="","",IF(J208="","Open",J208))</f>
        <v/>
      </c>
      <c r="R208" s="7">
        <f>IF(OR(J208="Settled - won",J208="Settled - lost"),1,0)</f>
        <v/>
      </c>
      <c r="S208" s="7">
        <f>IF(J208="Settled - won",1,0)</f>
        <v/>
      </c>
      <c r="T208" s="19">
        <f>IF(ISNUMBER(F208),F208/100,0)</f>
        <v/>
      </c>
      <c r="U208" s="10">
        <f>IF(R208=1,(T208-S208)^2,0)</f>
        <v/>
      </c>
    </row>
    <row r="209">
      <c r="A209" s="13" t="n"/>
      <c r="B209" s="14" t="n"/>
      <c r="C209" s="14" t="n"/>
      <c r="D209" s="14" t="n"/>
      <c r="E209" s="14" t="n"/>
      <c r="F209" s="15" t="n"/>
      <c r="G209" s="16" t="n"/>
      <c r="H209" s="8">
        <f>IF(OR(E209="",F209=""),"",E209*F209/100+IF(ISNUMBER(G209),G209,0))</f>
        <v/>
      </c>
      <c r="I209" s="9">
        <f>IF(F209="","",F209/100)</f>
        <v/>
      </c>
      <c r="J209" s="14" t="n"/>
      <c r="K209" s="15" t="n"/>
      <c r="L209" s="16" t="n"/>
      <c r="M209" s="17">
        <f>IF(J209="Settled - won",100,IF(J209="Settled - lost",0,IF(AND(J209="Sold",K209&lt;&gt;""),K209,"")))</f>
        <v/>
      </c>
      <c r="N209" s="8">
        <f>IF(OR(M209="",E209=""),"",E209*M209/100-IF(ISNUMBER(L209),L209,0))</f>
        <v/>
      </c>
      <c r="O209" s="8">
        <f>IF(OR(N209="",H209=""),"",N209-H209)</f>
        <v/>
      </c>
      <c r="P209" s="9">
        <f>IF(OR(O209="",H209="",H209=0),"",O209/H209)</f>
        <v/>
      </c>
      <c r="Q209" s="18">
        <f>IF(H209="","",IF(J209="","Open",J209))</f>
        <v/>
      </c>
      <c r="R209" s="7">
        <f>IF(OR(J209="Settled - won",J209="Settled - lost"),1,0)</f>
        <v/>
      </c>
      <c r="S209" s="7">
        <f>IF(J209="Settled - won",1,0)</f>
        <v/>
      </c>
      <c r="T209" s="19">
        <f>IF(ISNUMBER(F209),F209/100,0)</f>
        <v/>
      </c>
      <c r="U209" s="10">
        <f>IF(R209=1,(T209-S209)^2,0)</f>
        <v/>
      </c>
    </row>
    <row r="210">
      <c r="A210" s="13" t="n"/>
      <c r="B210" s="14" t="n"/>
      <c r="C210" s="14" t="n"/>
      <c r="D210" s="14" t="n"/>
      <c r="E210" s="14" t="n"/>
      <c r="F210" s="15" t="n"/>
      <c r="G210" s="16" t="n"/>
      <c r="H210" s="8">
        <f>IF(OR(E210="",F210=""),"",E210*F210/100+IF(ISNUMBER(G210),G210,0))</f>
        <v/>
      </c>
      <c r="I210" s="9">
        <f>IF(F210="","",F210/100)</f>
        <v/>
      </c>
      <c r="J210" s="14" t="n"/>
      <c r="K210" s="15" t="n"/>
      <c r="L210" s="16" t="n"/>
      <c r="M210" s="17">
        <f>IF(J210="Settled - won",100,IF(J210="Settled - lost",0,IF(AND(J210="Sold",K210&lt;&gt;""),K210,"")))</f>
        <v/>
      </c>
      <c r="N210" s="8">
        <f>IF(OR(M210="",E210=""),"",E210*M210/100-IF(ISNUMBER(L210),L210,0))</f>
        <v/>
      </c>
      <c r="O210" s="8">
        <f>IF(OR(N210="",H210=""),"",N210-H210)</f>
        <v/>
      </c>
      <c r="P210" s="9">
        <f>IF(OR(O210="",H210="",H210=0),"",O210/H210)</f>
        <v/>
      </c>
      <c r="Q210" s="18">
        <f>IF(H210="","",IF(J210="","Open",J210))</f>
        <v/>
      </c>
      <c r="R210" s="7">
        <f>IF(OR(J210="Settled - won",J210="Settled - lost"),1,0)</f>
        <v/>
      </c>
      <c r="S210" s="7">
        <f>IF(J210="Settled - won",1,0)</f>
        <v/>
      </c>
      <c r="T210" s="19">
        <f>IF(ISNUMBER(F210),F210/100,0)</f>
        <v/>
      </c>
      <c r="U210" s="10">
        <f>IF(R210=1,(T210-S210)^2,0)</f>
        <v/>
      </c>
    </row>
    <row r="211">
      <c r="A211" s="13" t="n"/>
      <c r="B211" s="14" t="n"/>
      <c r="C211" s="14" t="n"/>
      <c r="D211" s="14" t="n"/>
      <c r="E211" s="14" t="n"/>
      <c r="F211" s="15" t="n"/>
      <c r="G211" s="16" t="n"/>
      <c r="H211" s="8">
        <f>IF(OR(E211="",F211=""),"",E211*F211/100+IF(ISNUMBER(G211),G211,0))</f>
        <v/>
      </c>
      <c r="I211" s="9">
        <f>IF(F211="","",F211/100)</f>
        <v/>
      </c>
      <c r="J211" s="14" t="n"/>
      <c r="K211" s="15" t="n"/>
      <c r="L211" s="16" t="n"/>
      <c r="M211" s="17">
        <f>IF(J211="Settled - won",100,IF(J211="Settled - lost",0,IF(AND(J211="Sold",K211&lt;&gt;""),K211,"")))</f>
        <v/>
      </c>
      <c r="N211" s="8">
        <f>IF(OR(M211="",E211=""),"",E211*M211/100-IF(ISNUMBER(L211),L211,0))</f>
        <v/>
      </c>
      <c r="O211" s="8">
        <f>IF(OR(N211="",H211=""),"",N211-H211)</f>
        <v/>
      </c>
      <c r="P211" s="9">
        <f>IF(OR(O211="",H211="",H211=0),"",O211/H211)</f>
        <v/>
      </c>
      <c r="Q211" s="18">
        <f>IF(H211="","",IF(J211="","Open",J211))</f>
        <v/>
      </c>
      <c r="R211" s="7">
        <f>IF(OR(J211="Settled - won",J211="Settled - lost"),1,0)</f>
        <v/>
      </c>
      <c r="S211" s="7">
        <f>IF(J211="Settled - won",1,0)</f>
        <v/>
      </c>
      <c r="T211" s="19">
        <f>IF(ISNUMBER(F211),F211/100,0)</f>
        <v/>
      </c>
      <c r="U211" s="10">
        <f>IF(R211=1,(T211-S211)^2,0)</f>
        <v/>
      </c>
    </row>
    <row r="212">
      <c r="A212" s="13" t="n"/>
      <c r="B212" s="14" t="n"/>
      <c r="C212" s="14" t="n"/>
      <c r="D212" s="14" t="n"/>
      <c r="E212" s="14" t="n"/>
      <c r="F212" s="15" t="n"/>
      <c r="G212" s="16" t="n"/>
      <c r="H212" s="8">
        <f>IF(OR(E212="",F212=""),"",E212*F212/100+IF(ISNUMBER(G212),G212,0))</f>
        <v/>
      </c>
      <c r="I212" s="9">
        <f>IF(F212="","",F212/100)</f>
        <v/>
      </c>
      <c r="J212" s="14" t="n"/>
      <c r="K212" s="15" t="n"/>
      <c r="L212" s="16" t="n"/>
      <c r="M212" s="17">
        <f>IF(J212="Settled - won",100,IF(J212="Settled - lost",0,IF(AND(J212="Sold",K212&lt;&gt;""),K212,"")))</f>
        <v/>
      </c>
      <c r="N212" s="8">
        <f>IF(OR(M212="",E212=""),"",E212*M212/100-IF(ISNUMBER(L212),L212,0))</f>
        <v/>
      </c>
      <c r="O212" s="8">
        <f>IF(OR(N212="",H212=""),"",N212-H212)</f>
        <v/>
      </c>
      <c r="P212" s="9">
        <f>IF(OR(O212="",H212="",H212=0),"",O212/H212)</f>
        <v/>
      </c>
      <c r="Q212" s="18">
        <f>IF(H212="","",IF(J212="","Open",J212))</f>
        <v/>
      </c>
      <c r="R212" s="7">
        <f>IF(OR(J212="Settled - won",J212="Settled - lost"),1,0)</f>
        <v/>
      </c>
      <c r="S212" s="7">
        <f>IF(J212="Settled - won",1,0)</f>
        <v/>
      </c>
      <c r="T212" s="19">
        <f>IF(ISNUMBER(F212),F212/100,0)</f>
        <v/>
      </c>
      <c r="U212" s="10">
        <f>IF(R212=1,(T212-S212)^2,0)</f>
        <v/>
      </c>
    </row>
    <row r="213">
      <c r="A213" s="13" t="n"/>
      <c r="B213" s="14" t="n"/>
      <c r="C213" s="14" t="n"/>
      <c r="D213" s="14" t="n"/>
      <c r="E213" s="14" t="n"/>
      <c r="F213" s="15" t="n"/>
      <c r="G213" s="16" t="n"/>
      <c r="H213" s="8">
        <f>IF(OR(E213="",F213=""),"",E213*F213/100+IF(ISNUMBER(G213),G213,0))</f>
        <v/>
      </c>
      <c r="I213" s="9">
        <f>IF(F213="","",F213/100)</f>
        <v/>
      </c>
      <c r="J213" s="14" t="n"/>
      <c r="K213" s="15" t="n"/>
      <c r="L213" s="16" t="n"/>
      <c r="M213" s="17">
        <f>IF(J213="Settled - won",100,IF(J213="Settled - lost",0,IF(AND(J213="Sold",K213&lt;&gt;""),K213,"")))</f>
        <v/>
      </c>
      <c r="N213" s="8">
        <f>IF(OR(M213="",E213=""),"",E213*M213/100-IF(ISNUMBER(L213),L213,0))</f>
        <v/>
      </c>
      <c r="O213" s="8">
        <f>IF(OR(N213="",H213=""),"",N213-H213)</f>
        <v/>
      </c>
      <c r="P213" s="9">
        <f>IF(OR(O213="",H213="",H213=0),"",O213/H213)</f>
        <v/>
      </c>
      <c r="Q213" s="18">
        <f>IF(H213="","",IF(J213="","Open",J213))</f>
        <v/>
      </c>
      <c r="R213" s="7">
        <f>IF(OR(J213="Settled - won",J213="Settled - lost"),1,0)</f>
        <v/>
      </c>
      <c r="S213" s="7">
        <f>IF(J213="Settled - won",1,0)</f>
        <v/>
      </c>
      <c r="T213" s="19">
        <f>IF(ISNUMBER(F213),F213/100,0)</f>
        <v/>
      </c>
      <c r="U213" s="10">
        <f>IF(R213=1,(T213-S213)^2,0)</f>
        <v/>
      </c>
    </row>
    <row r="214">
      <c r="A214" s="13" t="n"/>
      <c r="B214" s="14" t="n"/>
      <c r="C214" s="14" t="n"/>
      <c r="D214" s="14" t="n"/>
      <c r="E214" s="14" t="n"/>
      <c r="F214" s="15" t="n"/>
      <c r="G214" s="16" t="n"/>
      <c r="H214" s="8">
        <f>IF(OR(E214="",F214=""),"",E214*F214/100+IF(ISNUMBER(G214),G214,0))</f>
        <v/>
      </c>
      <c r="I214" s="9">
        <f>IF(F214="","",F214/100)</f>
        <v/>
      </c>
      <c r="J214" s="14" t="n"/>
      <c r="K214" s="15" t="n"/>
      <c r="L214" s="16" t="n"/>
      <c r="M214" s="17">
        <f>IF(J214="Settled - won",100,IF(J214="Settled - lost",0,IF(AND(J214="Sold",K214&lt;&gt;""),K214,"")))</f>
        <v/>
      </c>
      <c r="N214" s="8">
        <f>IF(OR(M214="",E214=""),"",E214*M214/100-IF(ISNUMBER(L214),L214,0))</f>
        <v/>
      </c>
      <c r="O214" s="8">
        <f>IF(OR(N214="",H214=""),"",N214-H214)</f>
        <v/>
      </c>
      <c r="P214" s="9">
        <f>IF(OR(O214="",H214="",H214=0),"",O214/H214)</f>
        <v/>
      </c>
      <c r="Q214" s="18">
        <f>IF(H214="","",IF(J214="","Open",J214))</f>
        <v/>
      </c>
      <c r="R214" s="7">
        <f>IF(OR(J214="Settled - won",J214="Settled - lost"),1,0)</f>
        <v/>
      </c>
      <c r="S214" s="7">
        <f>IF(J214="Settled - won",1,0)</f>
        <v/>
      </c>
      <c r="T214" s="19">
        <f>IF(ISNUMBER(F214),F214/100,0)</f>
        <v/>
      </c>
      <c r="U214" s="10">
        <f>IF(R214=1,(T214-S214)^2,0)</f>
        <v/>
      </c>
    </row>
    <row r="215">
      <c r="A215" s="13" t="n"/>
      <c r="B215" s="14" t="n"/>
      <c r="C215" s="14" t="n"/>
      <c r="D215" s="14" t="n"/>
      <c r="E215" s="14" t="n"/>
      <c r="F215" s="15" t="n"/>
      <c r="G215" s="16" t="n"/>
      <c r="H215" s="8">
        <f>IF(OR(E215="",F215=""),"",E215*F215/100+IF(ISNUMBER(G215),G215,0))</f>
        <v/>
      </c>
      <c r="I215" s="9">
        <f>IF(F215="","",F215/100)</f>
        <v/>
      </c>
      <c r="J215" s="14" t="n"/>
      <c r="K215" s="15" t="n"/>
      <c r="L215" s="16" t="n"/>
      <c r="M215" s="17">
        <f>IF(J215="Settled - won",100,IF(J215="Settled - lost",0,IF(AND(J215="Sold",K215&lt;&gt;""),K215,"")))</f>
        <v/>
      </c>
      <c r="N215" s="8">
        <f>IF(OR(M215="",E215=""),"",E215*M215/100-IF(ISNUMBER(L215),L215,0))</f>
        <v/>
      </c>
      <c r="O215" s="8">
        <f>IF(OR(N215="",H215=""),"",N215-H215)</f>
        <v/>
      </c>
      <c r="P215" s="9">
        <f>IF(OR(O215="",H215="",H215=0),"",O215/H215)</f>
        <v/>
      </c>
      <c r="Q215" s="18">
        <f>IF(H215="","",IF(J215="","Open",J215))</f>
        <v/>
      </c>
      <c r="R215" s="7">
        <f>IF(OR(J215="Settled - won",J215="Settled - lost"),1,0)</f>
        <v/>
      </c>
      <c r="S215" s="7">
        <f>IF(J215="Settled - won",1,0)</f>
        <v/>
      </c>
      <c r="T215" s="19">
        <f>IF(ISNUMBER(F215),F215/100,0)</f>
        <v/>
      </c>
      <c r="U215" s="10">
        <f>IF(R215=1,(T215-S215)^2,0)</f>
        <v/>
      </c>
    </row>
    <row r="216">
      <c r="A216" s="13" t="n"/>
      <c r="B216" s="14" t="n"/>
      <c r="C216" s="14" t="n"/>
      <c r="D216" s="14" t="n"/>
      <c r="E216" s="14" t="n"/>
      <c r="F216" s="15" t="n"/>
      <c r="G216" s="16" t="n"/>
      <c r="H216" s="8">
        <f>IF(OR(E216="",F216=""),"",E216*F216/100+IF(ISNUMBER(G216),G216,0))</f>
        <v/>
      </c>
      <c r="I216" s="9">
        <f>IF(F216="","",F216/100)</f>
        <v/>
      </c>
      <c r="J216" s="14" t="n"/>
      <c r="K216" s="15" t="n"/>
      <c r="L216" s="16" t="n"/>
      <c r="M216" s="17">
        <f>IF(J216="Settled - won",100,IF(J216="Settled - lost",0,IF(AND(J216="Sold",K216&lt;&gt;""),K216,"")))</f>
        <v/>
      </c>
      <c r="N216" s="8">
        <f>IF(OR(M216="",E216=""),"",E216*M216/100-IF(ISNUMBER(L216),L216,0))</f>
        <v/>
      </c>
      <c r="O216" s="8">
        <f>IF(OR(N216="",H216=""),"",N216-H216)</f>
        <v/>
      </c>
      <c r="P216" s="9">
        <f>IF(OR(O216="",H216="",H216=0),"",O216/H216)</f>
        <v/>
      </c>
      <c r="Q216" s="18">
        <f>IF(H216="","",IF(J216="","Open",J216))</f>
        <v/>
      </c>
      <c r="R216" s="7">
        <f>IF(OR(J216="Settled - won",J216="Settled - lost"),1,0)</f>
        <v/>
      </c>
      <c r="S216" s="7">
        <f>IF(J216="Settled - won",1,0)</f>
        <v/>
      </c>
      <c r="T216" s="19">
        <f>IF(ISNUMBER(F216),F216/100,0)</f>
        <v/>
      </c>
      <c r="U216" s="10">
        <f>IF(R216=1,(T216-S216)^2,0)</f>
        <v/>
      </c>
    </row>
    <row r="217">
      <c r="A217" s="13" t="n"/>
      <c r="B217" s="14" t="n"/>
      <c r="C217" s="14" t="n"/>
      <c r="D217" s="14" t="n"/>
      <c r="E217" s="14" t="n"/>
      <c r="F217" s="15" t="n"/>
      <c r="G217" s="16" t="n"/>
      <c r="H217" s="8">
        <f>IF(OR(E217="",F217=""),"",E217*F217/100+IF(ISNUMBER(G217),G217,0))</f>
        <v/>
      </c>
      <c r="I217" s="9">
        <f>IF(F217="","",F217/100)</f>
        <v/>
      </c>
      <c r="J217" s="14" t="n"/>
      <c r="K217" s="15" t="n"/>
      <c r="L217" s="16" t="n"/>
      <c r="M217" s="17">
        <f>IF(J217="Settled - won",100,IF(J217="Settled - lost",0,IF(AND(J217="Sold",K217&lt;&gt;""),K217,"")))</f>
        <v/>
      </c>
      <c r="N217" s="8">
        <f>IF(OR(M217="",E217=""),"",E217*M217/100-IF(ISNUMBER(L217),L217,0))</f>
        <v/>
      </c>
      <c r="O217" s="8">
        <f>IF(OR(N217="",H217=""),"",N217-H217)</f>
        <v/>
      </c>
      <c r="P217" s="9">
        <f>IF(OR(O217="",H217="",H217=0),"",O217/H217)</f>
        <v/>
      </c>
      <c r="Q217" s="18">
        <f>IF(H217="","",IF(J217="","Open",J217))</f>
        <v/>
      </c>
      <c r="R217" s="7">
        <f>IF(OR(J217="Settled - won",J217="Settled - lost"),1,0)</f>
        <v/>
      </c>
      <c r="S217" s="7">
        <f>IF(J217="Settled - won",1,0)</f>
        <v/>
      </c>
      <c r="T217" s="19">
        <f>IF(ISNUMBER(F217),F217/100,0)</f>
        <v/>
      </c>
      <c r="U217" s="10">
        <f>IF(R217=1,(T217-S217)^2,0)</f>
        <v/>
      </c>
    </row>
    <row r="218">
      <c r="A218" s="13" t="n"/>
      <c r="B218" s="14" t="n"/>
      <c r="C218" s="14" t="n"/>
      <c r="D218" s="14" t="n"/>
      <c r="E218" s="14" t="n"/>
      <c r="F218" s="15" t="n"/>
      <c r="G218" s="16" t="n"/>
      <c r="H218" s="8">
        <f>IF(OR(E218="",F218=""),"",E218*F218/100+IF(ISNUMBER(G218),G218,0))</f>
        <v/>
      </c>
      <c r="I218" s="9">
        <f>IF(F218="","",F218/100)</f>
        <v/>
      </c>
      <c r="J218" s="14" t="n"/>
      <c r="K218" s="15" t="n"/>
      <c r="L218" s="16" t="n"/>
      <c r="M218" s="17">
        <f>IF(J218="Settled - won",100,IF(J218="Settled - lost",0,IF(AND(J218="Sold",K218&lt;&gt;""),K218,"")))</f>
        <v/>
      </c>
      <c r="N218" s="8">
        <f>IF(OR(M218="",E218=""),"",E218*M218/100-IF(ISNUMBER(L218),L218,0))</f>
        <v/>
      </c>
      <c r="O218" s="8">
        <f>IF(OR(N218="",H218=""),"",N218-H218)</f>
        <v/>
      </c>
      <c r="P218" s="9">
        <f>IF(OR(O218="",H218="",H218=0),"",O218/H218)</f>
        <v/>
      </c>
      <c r="Q218" s="18">
        <f>IF(H218="","",IF(J218="","Open",J218))</f>
        <v/>
      </c>
      <c r="R218" s="7">
        <f>IF(OR(J218="Settled - won",J218="Settled - lost"),1,0)</f>
        <v/>
      </c>
      <c r="S218" s="7">
        <f>IF(J218="Settled - won",1,0)</f>
        <v/>
      </c>
      <c r="T218" s="19">
        <f>IF(ISNUMBER(F218),F218/100,0)</f>
        <v/>
      </c>
      <c r="U218" s="10">
        <f>IF(R218=1,(T218-S218)^2,0)</f>
        <v/>
      </c>
    </row>
    <row r="219">
      <c r="A219" s="13" t="n"/>
      <c r="B219" s="14" t="n"/>
      <c r="C219" s="14" t="n"/>
      <c r="D219" s="14" t="n"/>
      <c r="E219" s="14" t="n"/>
      <c r="F219" s="15" t="n"/>
      <c r="G219" s="16" t="n"/>
      <c r="H219" s="8">
        <f>IF(OR(E219="",F219=""),"",E219*F219/100+IF(ISNUMBER(G219),G219,0))</f>
        <v/>
      </c>
      <c r="I219" s="9">
        <f>IF(F219="","",F219/100)</f>
        <v/>
      </c>
      <c r="J219" s="14" t="n"/>
      <c r="K219" s="15" t="n"/>
      <c r="L219" s="16" t="n"/>
      <c r="M219" s="17">
        <f>IF(J219="Settled - won",100,IF(J219="Settled - lost",0,IF(AND(J219="Sold",K219&lt;&gt;""),K219,"")))</f>
        <v/>
      </c>
      <c r="N219" s="8">
        <f>IF(OR(M219="",E219=""),"",E219*M219/100-IF(ISNUMBER(L219),L219,0))</f>
        <v/>
      </c>
      <c r="O219" s="8">
        <f>IF(OR(N219="",H219=""),"",N219-H219)</f>
        <v/>
      </c>
      <c r="P219" s="9">
        <f>IF(OR(O219="",H219="",H219=0),"",O219/H219)</f>
        <v/>
      </c>
      <c r="Q219" s="18">
        <f>IF(H219="","",IF(J219="","Open",J219))</f>
        <v/>
      </c>
      <c r="R219" s="7">
        <f>IF(OR(J219="Settled - won",J219="Settled - lost"),1,0)</f>
        <v/>
      </c>
      <c r="S219" s="7">
        <f>IF(J219="Settled - won",1,0)</f>
        <v/>
      </c>
      <c r="T219" s="19">
        <f>IF(ISNUMBER(F219),F219/100,0)</f>
        <v/>
      </c>
      <c r="U219" s="10">
        <f>IF(R219=1,(T219-S219)^2,0)</f>
        <v/>
      </c>
    </row>
    <row r="220">
      <c r="A220" s="13" t="n"/>
      <c r="B220" s="14" t="n"/>
      <c r="C220" s="14" t="n"/>
      <c r="D220" s="14" t="n"/>
      <c r="E220" s="14" t="n"/>
      <c r="F220" s="15" t="n"/>
      <c r="G220" s="16" t="n"/>
      <c r="H220" s="8">
        <f>IF(OR(E220="",F220=""),"",E220*F220/100+IF(ISNUMBER(G220),G220,0))</f>
        <v/>
      </c>
      <c r="I220" s="9">
        <f>IF(F220="","",F220/100)</f>
        <v/>
      </c>
      <c r="J220" s="14" t="n"/>
      <c r="K220" s="15" t="n"/>
      <c r="L220" s="16" t="n"/>
      <c r="M220" s="17">
        <f>IF(J220="Settled - won",100,IF(J220="Settled - lost",0,IF(AND(J220="Sold",K220&lt;&gt;""),K220,"")))</f>
        <v/>
      </c>
      <c r="N220" s="8">
        <f>IF(OR(M220="",E220=""),"",E220*M220/100-IF(ISNUMBER(L220),L220,0))</f>
        <v/>
      </c>
      <c r="O220" s="8">
        <f>IF(OR(N220="",H220=""),"",N220-H220)</f>
        <v/>
      </c>
      <c r="P220" s="9">
        <f>IF(OR(O220="",H220="",H220=0),"",O220/H220)</f>
        <v/>
      </c>
      <c r="Q220" s="18">
        <f>IF(H220="","",IF(J220="","Open",J220))</f>
        <v/>
      </c>
      <c r="R220" s="7">
        <f>IF(OR(J220="Settled - won",J220="Settled - lost"),1,0)</f>
        <v/>
      </c>
      <c r="S220" s="7">
        <f>IF(J220="Settled - won",1,0)</f>
        <v/>
      </c>
      <c r="T220" s="19">
        <f>IF(ISNUMBER(F220),F220/100,0)</f>
        <v/>
      </c>
      <c r="U220" s="10">
        <f>IF(R220=1,(T220-S220)^2,0)</f>
        <v/>
      </c>
    </row>
    <row r="221">
      <c r="A221" s="13" t="n"/>
      <c r="B221" s="14" t="n"/>
      <c r="C221" s="14" t="n"/>
      <c r="D221" s="14" t="n"/>
      <c r="E221" s="14" t="n"/>
      <c r="F221" s="15" t="n"/>
      <c r="G221" s="16" t="n"/>
      <c r="H221" s="8">
        <f>IF(OR(E221="",F221=""),"",E221*F221/100+IF(ISNUMBER(G221),G221,0))</f>
        <v/>
      </c>
      <c r="I221" s="9">
        <f>IF(F221="","",F221/100)</f>
        <v/>
      </c>
      <c r="J221" s="14" t="n"/>
      <c r="K221" s="15" t="n"/>
      <c r="L221" s="16" t="n"/>
      <c r="M221" s="17">
        <f>IF(J221="Settled - won",100,IF(J221="Settled - lost",0,IF(AND(J221="Sold",K221&lt;&gt;""),K221,"")))</f>
        <v/>
      </c>
      <c r="N221" s="8">
        <f>IF(OR(M221="",E221=""),"",E221*M221/100-IF(ISNUMBER(L221),L221,0))</f>
        <v/>
      </c>
      <c r="O221" s="8">
        <f>IF(OR(N221="",H221=""),"",N221-H221)</f>
        <v/>
      </c>
      <c r="P221" s="9">
        <f>IF(OR(O221="",H221="",H221=0),"",O221/H221)</f>
        <v/>
      </c>
      <c r="Q221" s="18">
        <f>IF(H221="","",IF(J221="","Open",J221))</f>
        <v/>
      </c>
      <c r="R221" s="7">
        <f>IF(OR(J221="Settled - won",J221="Settled - lost"),1,0)</f>
        <v/>
      </c>
      <c r="S221" s="7">
        <f>IF(J221="Settled - won",1,0)</f>
        <v/>
      </c>
      <c r="T221" s="19">
        <f>IF(ISNUMBER(F221),F221/100,0)</f>
        <v/>
      </c>
      <c r="U221" s="10">
        <f>IF(R221=1,(T221-S221)^2,0)</f>
        <v/>
      </c>
    </row>
    <row r="222">
      <c r="A222" s="13" t="n"/>
      <c r="B222" s="14" t="n"/>
      <c r="C222" s="14" t="n"/>
      <c r="D222" s="14" t="n"/>
      <c r="E222" s="14" t="n"/>
      <c r="F222" s="15" t="n"/>
      <c r="G222" s="16" t="n"/>
      <c r="H222" s="8">
        <f>IF(OR(E222="",F222=""),"",E222*F222/100+IF(ISNUMBER(G222),G222,0))</f>
        <v/>
      </c>
      <c r="I222" s="9">
        <f>IF(F222="","",F222/100)</f>
        <v/>
      </c>
      <c r="J222" s="14" t="n"/>
      <c r="K222" s="15" t="n"/>
      <c r="L222" s="16" t="n"/>
      <c r="M222" s="17">
        <f>IF(J222="Settled - won",100,IF(J222="Settled - lost",0,IF(AND(J222="Sold",K222&lt;&gt;""),K222,"")))</f>
        <v/>
      </c>
      <c r="N222" s="8">
        <f>IF(OR(M222="",E222=""),"",E222*M222/100-IF(ISNUMBER(L222),L222,0))</f>
        <v/>
      </c>
      <c r="O222" s="8">
        <f>IF(OR(N222="",H222=""),"",N222-H222)</f>
        <v/>
      </c>
      <c r="P222" s="9">
        <f>IF(OR(O222="",H222="",H222=0),"",O222/H222)</f>
        <v/>
      </c>
      <c r="Q222" s="18">
        <f>IF(H222="","",IF(J222="","Open",J222))</f>
        <v/>
      </c>
      <c r="R222" s="7">
        <f>IF(OR(J222="Settled - won",J222="Settled - lost"),1,0)</f>
        <v/>
      </c>
      <c r="S222" s="7">
        <f>IF(J222="Settled - won",1,0)</f>
        <v/>
      </c>
      <c r="T222" s="19">
        <f>IF(ISNUMBER(F222),F222/100,0)</f>
        <v/>
      </c>
      <c r="U222" s="10">
        <f>IF(R222=1,(T222-S222)^2,0)</f>
        <v/>
      </c>
    </row>
    <row r="223">
      <c r="A223" s="13" t="n"/>
      <c r="B223" s="14" t="n"/>
      <c r="C223" s="14" t="n"/>
      <c r="D223" s="14" t="n"/>
      <c r="E223" s="14" t="n"/>
      <c r="F223" s="15" t="n"/>
      <c r="G223" s="16" t="n"/>
      <c r="H223" s="8">
        <f>IF(OR(E223="",F223=""),"",E223*F223/100+IF(ISNUMBER(G223),G223,0))</f>
        <v/>
      </c>
      <c r="I223" s="9">
        <f>IF(F223="","",F223/100)</f>
        <v/>
      </c>
      <c r="J223" s="14" t="n"/>
      <c r="K223" s="15" t="n"/>
      <c r="L223" s="16" t="n"/>
      <c r="M223" s="17">
        <f>IF(J223="Settled - won",100,IF(J223="Settled - lost",0,IF(AND(J223="Sold",K223&lt;&gt;""),K223,"")))</f>
        <v/>
      </c>
      <c r="N223" s="8">
        <f>IF(OR(M223="",E223=""),"",E223*M223/100-IF(ISNUMBER(L223),L223,0))</f>
        <v/>
      </c>
      <c r="O223" s="8">
        <f>IF(OR(N223="",H223=""),"",N223-H223)</f>
        <v/>
      </c>
      <c r="P223" s="9">
        <f>IF(OR(O223="",H223="",H223=0),"",O223/H223)</f>
        <v/>
      </c>
      <c r="Q223" s="18">
        <f>IF(H223="","",IF(J223="","Open",J223))</f>
        <v/>
      </c>
      <c r="R223" s="7">
        <f>IF(OR(J223="Settled - won",J223="Settled - lost"),1,0)</f>
        <v/>
      </c>
      <c r="S223" s="7">
        <f>IF(J223="Settled - won",1,0)</f>
        <v/>
      </c>
      <c r="T223" s="19">
        <f>IF(ISNUMBER(F223),F223/100,0)</f>
        <v/>
      </c>
      <c r="U223" s="10">
        <f>IF(R223=1,(T223-S223)^2,0)</f>
        <v/>
      </c>
    </row>
    <row r="224">
      <c r="A224" s="13" t="n"/>
      <c r="B224" s="14" t="n"/>
      <c r="C224" s="14" t="n"/>
      <c r="D224" s="14" t="n"/>
      <c r="E224" s="14" t="n"/>
      <c r="F224" s="15" t="n"/>
      <c r="G224" s="16" t="n"/>
      <c r="H224" s="8">
        <f>IF(OR(E224="",F224=""),"",E224*F224/100+IF(ISNUMBER(G224),G224,0))</f>
        <v/>
      </c>
      <c r="I224" s="9">
        <f>IF(F224="","",F224/100)</f>
        <v/>
      </c>
      <c r="J224" s="14" t="n"/>
      <c r="K224" s="15" t="n"/>
      <c r="L224" s="16" t="n"/>
      <c r="M224" s="17">
        <f>IF(J224="Settled - won",100,IF(J224="Settled - lost",0,IF(AND(J224="Sold",K224&lt;&gt;""),K224,"")))</f>
        <v/>
      </c>
      <c r="N224" s="8">
        <f>IF(OR(M224="",E224=""),"",E224*M224/100-IF(ISNUMBER(L224),L224,0))</f>
        <v/>
      </c>
      <c r="O224" s="8">
        <f>IF(OR(N224="",H224=""),"",N224-H224)</f>
        <v/>
      </c>
      <c r="P224" s="9">
        <f>IF(OR(O224="",H224="",H224=0),"",O224/H224)</f>
        <v/>
      </c>
      <c r="Q224" s="18">
        <f>IF(H224="","",IF(J224="","Open",J224))</f>
        <v/>
      </c>
      <c r="R224" s="7">
        <f>IF(OR(J224="Settled - won",J224="Settled - lost"),1,0)</f>
        <v/>
      </c>
      <c r="S224" s="7">
        <f>IF(J224="Settled - won",1,0)</f>
        <v/>
      </c>
      <c r="T224" s="19">
        <f>IF(ISNUMBER(F224),F224/100,0)</f>
        <v/>
      </c>
      <c r="U224" s="10">
        <f>IF(R224=1,(T224-S224)^2,0)</f>
        <v/>
      </c>
    </row>
    <row r="225">
      <c r="A225" s="13" t="n"/>
      <c r="B225" s="14" t="n"/>
      <c r="C225" s="14" t="n"/>
      <c r="D225" s="14" t="n"/>
      <c r="E225" s="14" t="n"/>
      <c r="F225" s="15" t="n"/>
      <c r="G225" s="16" t="n"/>
      <c r="H225" s="8">
        <f>IF(OR(E225="",F225=""),"",E225*F225/100+IF(ISNUMBER(G225),G225,0))</f>
        <v/>
      </c>
      <c r="I225" s="9">
        <f>IF(F225="","",F225/100)</f>
        <v/>
      </c>
      <c r="J225" s="14" t="n"/>
      <c r="K225" s="15" t="n"/>
      <c r="L225" s="16" t="n"/>
      <c r="M225" s="17">
        <f>IF(J225="Settled - won",100,IF(J225="Settled - lost",0,IF(AND(J225="Sold",K225&lt;&gt;""),K225,"")))</f>
        <v/>
      </c>
      <c r="N225" s="8">
        <f>IF(OR(M225="",E225=""),"",E225*M225/100-IF(ISNUMBER(L225),L225,0))</f>
        <v/>
      </c>
      <c r="O225" s="8">
        <f>IF(OR(N225="",H225=""),"",N225-H225)</f>
        <v/>
      </c>
      <c r="P225" s="9">
        <f>IF(OR(O225="",H225="",H225=0),"",O225/H225)</f>
        <v/>
      </c>
      <c r="Q225" s="18">
        <f>IF(H225="","",IF(J225="","Open",J225))</f>
        <v/>
      </c>
      <c r="R225" s="7">
        <f>IF(OR(J225="Settled - won",J225="Settled - lost"),1,0)</f>
        <v/>
      </c>
      <c r="S225" s="7">
        <f>IF(J225="Settled - won",1,0)</f>
        <v/>
      </c>
      <c r="T225" s="19">
        <f>IF(ISNUMBER(F225),F225/100,0)</f>
        <v/>
      </c>
      <c r="U225" s="10">
        <f>IF(R225=1,(T225-S225)^2,0)</f>
        <v/>
      </c>
    </row>
    <row r="226">
      <c r="A226" s="13" t="n"/>
      <c r="B226" s="14" t="n"/>
      <c r="C226" s="14" t="n"/>
      <c r="D226" s="14" t="n"/>
      <c r="E226" s="14" t="n"/>
      <c r="F226" s="15" t="n"/>
      <c r="G226" s="16" t="n"/>
      <c r="H226" s="8">
        <f>IF(OR(E226="",F226=""),"",E226*F226/100+IF(ISNUMBER(G226),G226,0))</f>
        <v/>
      </c>
      <c r="I226" s="9">
        <f>IF(F226="","",F226/100)</f>
        <v/>
      </c>
      <c r="J226" s="14" t="n"/>
      <c r="K226" s="15" t="n"/>
      <c r="L226" s="16" t="n"/>
      <c r="M226" s="17">
        <f>IF(J226="Settled - won",100,IF(J226="Settled - lost",0,IF(AND(J226="Sold",K226&lt;&gt;""),K226,"")))</f>
        <v/>
      </c>
      <c r="N226" s="8">
        <f>IF(OR(M226="",E226=""),"",E226*M226/100-IF(ISNUMBER(L226),L226,0))</f>
        <v/>
      </c>
      <c r="O226" s="8">
        <f>IF(OR(N226="",H226=""),"",N226-H226)</f>
        <v/>
      </c>
      <c r="P226" s="9">
        <f>IF(OR(O226="",H226="",H226=0),"",O226/H226)</f>
        <v/>
      </c>
      <c r="Q226" s="18">
        <f>IF(H226="","",IF(J226="","Open",J226))</f>
        <v/>
      </c>
      <c r="R226" s="7">
        <f>IF(OR(J226="Settled - won",J226="Settled - lost"),1,0)</f>
        <v/>
      </c>
      <c r="S226" s="7">
        <f>IF(J226="Settled - won",1,0)</f>
        <v/>
      </c>
      <c r="T226" s="19">
        <f>IF(ISNUMBER(F226),F226/100,0)</f>
        <v/>
      </c>
      <c r="U226" s="10">
        <f>IF(R226=1,(T226-S226)^2,0)</f>
        <v/>
      </c>
    </row>
    <row r="227">
      <c r="A227" s="13" t="n"/>
      <c r="B227" s="14" t="n"/>
      <c r="C227" s="14" t="n"/>
      <c r="D227" s="14" t="n"/>
      <c r="E227" s="14" t="n"/>
      <c r="F227" s="15" t="n"/>
      <c r="G227" s="16" t="n"/>
      <c r="H227" s="8">
        <f>IF(OR(E227="",F227=""),"",E227*F227/100+IF(ISNUMBER(G227),G227,0))</f>
        <v/>
      </c>
      <c r="I227" s="9">
        <f>IF(F227="","",F227/100)</f>
        <v/>
      </c>
      <c r="J227" s="14" t="n"/>
      <c r="K227" s="15" t="n"/>
      <c r="L227" s="16" t="n"/>
      <c r="M227" s="17">
        <f>IF(J227="Settled - won",100,IF(J227="Settled - lost",0,IF(AND(J227="Sold",K227&lt;&gt;""),K227,"")))</f>
        <v/>
      </c>
      <c r="N227" s="8">
        <f>IF(OR(M227="",E227=""),"",E227*M227/100-IF(ISNUMBER(L227),L227,0))</f>
        <v/>
      </c>
      <c r="O227" s="8">
        <f>IF(OR(N227="",H227=""),"",N227-H227)</f>
        <v/>
      </c>
      <c r="P227" s="9">
        <f>IF(OR(O227="",H227="",H227=0),"",O227/H227)</f>
        <v/>
      </c>
      <c r="Q227" s="18">
        <f>IF(H227="","",IF(J227="","Open",J227))</f>
        <v/>
      </c>
      <c r="R227" s="7">
        <f>IF(OR(J227="Settled - won",J227="Settled - lost"),1,0)</f>
        <v/>
      </c>
      <c r="S227" s="7">
        <f>IF(J227="Settled - won",1,0)</f>
        <v/>
      </c>
      <c r="T227" s="19">
        <f>IF(ISNUMBER(F227),F227/100,0)</f>
        <v/>
      </c>
      <c r="U227" s="10">
        <f>IF(R227=1,(T227-S227)^2,0)</f>
        <v/>
      </c>
    </row>
    <row r="228">
      <c r="A228" s="13" t="n"/>
      <c r="B228" s="14" t="n"/>
      <c r="C228" s="14" t="n"/>
      <c r="D228" s="14" t="n"/>
      <c r="E228" s="14" t="n"/>
      <c r="F228" s="15" t="n"/>
      <c r="G228" s="16" t="n"/>
      <c r="H228" s="8">
        <f>IF(OR(E228="",F228=""),"",E228*F228/100+IF(ISNUMBER(G228),G228,0))</f>
        <v/>
      </c>
      <c r="I228" s="9">
        <f>IF(F228="","",F228/100)</f>
        <v/>
      </c>
      <c r="J228" s="14" t="n"/>
      <c r="K228" s="15" t="n"/>
      <c r="L228" s="16" t="n"/>
      <c r="M228" s="17">
        <f>IF(J228="Settled - won",100,IF(J228="Settled - lost",0,IF(AND(J228="Sold",K228&lt;&gt;""),K228,"")))</f>
        <v/>
      </c>
      <c r="N228" s="8">
        <f>IF(OR(M228="",E228=""),"",E228*M228/100-IF(ISNUMBER(L228),L228,0))</f>
        <v/>
      </c>
      <c r="O228" s="8">
        <f>IF(OR(N228="",H228=""),"",N228-H228)</f>
        <v/>
      </c>
      <c r="P228" s="9">
        <f>IF(OR(O228="",H228="",H228=0),"",O228/H228)</f>
        <v/>
      </c>
      <c r="Q228" s="18">
        <f>IF(H228="","",IF(J228="","Open",J228))</f>
        <v/>
      </c>
      <c r="R228" s="7">
        <f>IF(OR(J228="Settled - won",J228="Settled - lost"),1,0)</f>
        <v/>
      </c>
      <c r="S228" s="7">
        <f>IF(J228="Settled - won",1,0)</f>
        <v/>
      </c>
      <c r="T228" s="19">
        <f>IF(ISNUMBER(F228),F228/100,0)</f>
        <v/>
      </c>
      <c r="U228" s="10">
        <f>IF(R228=1,(T228-S228)^2,0)</f>
        <v/>
      </c>
    </row>
    <row r="229">
      <c r="A229" s="13" t="n"/>
      <c r="B229" s="14" t="n"/>
      <c r="C229" s="14" t="n"/>
      <c r="D229" s="14" t="n"/>
      <c r="E229" s="14" t="n"/>
      <c r="F229" s="15" t="n"/>
      <c r="G229" s="16" t="n"/>
      <c r="H229" s="8">
        <f>IF(OR(E229="",F229=""),"",E229*F229/100+IF(ISNUMBER(G229),G229,0))</f>
        <v/>
      </c>
      <c r="I229" s="9">
        <f>IF(F229="","",F229/100)</f>
        <v/>
      </c>
      <c r="J229" s="14" t="n"/>
      <c r="K229" s="15" t="n"/>
      <c r="L229" s="16" t="n"/>
      <c r="M229" s="17">
        <f>IF(J229="Settled - won",100,IF(J229="Settled - lost",0,IF(AND(J229="Sold",K229&lt;&gt;""),K229,"")))</f>
        <v/>
      </c>
      <c r="N229" s="8">
        <f>IF(OR(M229="",E229=""),"",E229*M229/100-IF(ISNUMBER(L229),L229,0))</f>
        <v/>
      </c>
      <c r="O229" s="8">
        <f>IF(OR(N229="",H229=""),"",N229-H229)</f>
        <v/>
      </c>
      <c r="P229" s="9">
        <f>IF(OR(O229="",H229="",H229=0),"",O229/H229)</f>
        <v/>
      </c>
      <c r="Q229" s="18">
        <f>IF(H229="","",IF(J229="","Open",J229))</f>
        <v/>
      </c>
      <c r="R229" s="7">
        <f>IF(OR(J229="Settled - won",J229="Settled - lost"),1,0)</f>
        <v/>
      </c>
      <c r="S229" s="7">
        <f>IF(J229="Settled - won",1,0)</f>
        <v/>
      </c>
      <c r="T229" s="19">
        <f>IF(ISNUMBER(F229),F229/100,0)</f>
        <v/>
      </c>
      <c r="U229" s="10">
        <f>IF(R229=1,(T229-S229)^2,0)</f>
        <v/>
      </c>
    </row>
    <row r="230">
      <c r="A230" s="13" t="n"/>
      <c r="B230" s="14" t="n"/>
      <c r="C230" s="14" t="n"/>
      <c r="D230" s="14" t="n"/>
      <c r="E230" s="14" t="n"/>
      <c r="F230" s="15" t="n"/>
      <c r="G230" s="16" t="n"/>
      <c r="H230" s="8">
        <f>IF(OR(E230="",F230=""),"",E230*F230/100+IF(ISNUMBER(G230),G230,0))</f>
        <v/>
      </c>
      <c r="I230" s="9">
        <f>IF(F230="","",F230/100)</f>
        <v/>
      </c>
      <c r="J230" s="14" t="n"/>
      <c r="K230" s="15" t="n"/>
      <c r="L230" s="16" t="n"/>
      <c r="M230" s="17">
        <f>IF(J230="Settled - won",100,IF(J230="Settled - lost",0,IF(AND(J230="Sold",K230&lt;&gt;""),K230,"")))</f>
        <v/>
      </c>
      <c r="N230" s="8">
        <f>IF(OR(M230="",E230=""),"",E230*M230/100-IF(ISNUMBER(L230),L230,0))</f>
        <v/>
      </c>
      <c r="O230" s="8">
        <f>IF(OR(N230="",H230=""),"",N230-H230)</f>
        <v/>
      </c>
      <c r="P230" s="9">
        <f>IF(OR(O230="",H230="",H230=0),"",O230/H230)</f>
        <v/>
      </c>
      <c r="Q230" s="18">
        <f>IF(H230="","",IF(J230="","Open",J230))</f>
        <v/>
      </c>
      <c r="R230" s="7">
        <f>IF(OR(J230="Settled - won",J230="Settled - lost"),1,0)</f>
        <v/>
      </c>
      <c r="S230" s="7">
        <f>IF(J230="Settled - won",1,0)</f>
        <v/>
      </c>
      <c r="T230" s="19">
        <f>IF(ISNUMBER(F230),F230/100,0)</f>
        <v/>
      </c>
      <c r="U230" s="10">
        <f>IF(R230=1,(T230-S230)^2,0)</f>
        <v/>
      </c>
    </row>
    <row r="231">
      <c r="A231" s="13" t="n"/>
      <c r="B231" s="14" t="n"/>
      <c r="C231" s="14" t="n"/>
      <c r="D231" s="14" t="n"/>
      <c r="E231" s="14" t="n"/>
      <c r="F231" s="15" t="n"/>
      <c r="G231" s="16" t="n"/>
      <c r="H231" s="8">
        <f>IF(OR(E231="",F231=""),"",E231*F231/100+IF(ISNUMBER(G231),G231,0))</f>
        <v/>
      </c>
      <c r="I231" s="9">
        <f>IF(F231="","",F231/100)</f>
        <v/>
      </c>
      <c r="J231" s="14" t="n"/>
      <c r="K231" s="15" t="n"/>
      <c r="L231" s="16" t="n"/>
      <c r="M231" s="17">
        <f>IF(J231="Settled - won",100,IF(J231="Settled - lost",0,IF(AND(J231="Sold",K231&lt;&gt;""),K231,"")))</f>
        <v/>
      </c>
      <c r="N231" s="8">
        <f>IF(OR(M231="",E231=""),"",E231*M231/100-IF(ISNUMBER(L231),L231,0))</f>
        <v/>
      </c>
      <c r="O231" s="8">
        <f>IF(OR(N231="",H231=""),"",N231-H231)</f>
        <v/>
      </c>
      <c r="P231" s="9">
        <f>IF(OR(O231="",H231="",H231=0),"",O231/H231)</f>
        <v/>
      </c>
      <c r="Q231" s="18">
        <f>IF(H231="","",IF(J231="","Open",J231))</f>
        <v/>
      </c>
      <c r="R231" s="7">
        <f>IF(OR(J231="Settled - won",J231="Settled - lost"),1,0)</f>
        <v/>
      </c>
      <c r="S231" s="7">
        <f>IF(J231="Settled - won",1,0)</f>
        <v/>
      </c>
      <c r="T231" s="19">
        <f>IF(ISNUMBER(F231),F231/100,0)</f>
        <v/>
      </c>
      <c r="U231" s="10">
        <f>IF(R231=1,(T231-S231)^2,0)</f>
        <v/>
      </c>
    </row>
    <row r="232">
      <c r="A232" s="13" t="n"/>
      <c r="B232" s="14" t="n"/>
      <c r="C232" s="14" t="n"/>
      <c r="D232" s="14" t="n"/>
      <c r="E232" s="14" t="n"/>
      <c r="F232" s="15" t="n"/>
      <c r="G232" s="16" t="n"/>
      <c r="H232" s="8">
        <f>IF(OR(E232="",F232=""),"",E232*F232/100+IF(ISNUMBER(G232),G232,0))</f>
        <v/>
      </c>
      <c r="I232" s="9">
        <f>IF(F232="","",F232/100)</f>
        <v/>
      </c>
      <c r="J232" s="14" t="n"/>
      <c r="K232" s="15" t="n"/>
      <c r="L232" s="16" t="n"/>
      <c r="M232" s="17">
        <f>IF(J232="Settled - won",100,IF(J232="Settled - lost",0,IF(AND(J232="Sold",K232&lt;&gt;""),K232,"")))</f>
        <v/>
      </c>
      <c r="N232" s="8">
        <f>IF(OR(M232="",E232=""),"",E232*M232/100-IF(ISNUMBER(L232),L232,0))</f>
        <v/>
      </c>
      <c r="O232" s="8">
        <f>IF(OR(N232="",H232=""),"",N232-H232)</f>
        <v/>
      </c>
      <c r="P232" s="9">
        <f>IF(OR(O232="",H232="",H232=0),"",O232/H232)</f>
        <v/>
      </c>
      <c r="Q232" s="18">
        <f>IF(H232="","",IF(J232="","Open",J232))</f>
        <v/>
      </c>
      <c r="R232" s="7">
        <f>IF(OR(J232="Settled - won",J232="Settled - lost"),1,0)</f>
        <v/>
      </c>
      <c r="S232" s="7">
        <f>IF(J232="Settled - won",1,0)</f>
        <v/>
      </c>
      <c r="T232" s="19">
        <f>IF(ISNUMBER(F232),F232/100,0)</f>
        <v/>
      </c>
      <c r="U232" s="10">
        <f>IF(R232=1,(T232-S232)^2,0)</f>
        <v/>
      </c>
    </row>
    <row r="233">
      <c r="A233" s="13" t="n"/>
      <c r="B233" s="14" t="n"/>
      <c r="C233" s="14" t="n"/>
      <c r="D233" s="14" t="n"/>
      <c r="E233" s="14" t="n"/>
      <c r="F233" s="15" t="n"/>
      <c r="G233" s="16" t="n"/>
      <c r="H233" s="8">
        <f>IF(OR(E233="",F233=""),"",E233*F233/100+IF(ISNUMBER(G233),G233,0))</f>
        <v/>
      </c>
      <c r="I233" s="9">
        <f>IF(F233="","",F233/100)</f>
        <v/>
      </c>
      <c r="J233" s="14" t="n"/>
      <c r="K233" s="15" t="n"/>
      <c r="L233" s="16" t="n"/>
      <c r="M233" s="17">
        <f>IF(J233="Settled - won",100,IF(J233="Settled - lost",0,IF(AND(J233="Sold",K233&lt;&gt;""),K233,"")))</f>
        <v/>
      </c>
      <c r="N233" s="8">
        <f>IF(OR(M233="",E233=""),"",E233*M233/100-IF(ISNUMBER(L233),L233,0))</f>
        <v/>
      </c>
      <c r="O233" s="8">
        <f>IF(OR(N233="",H233=""),"",N233-H233)</f>
        <v/>
      </c>
      <c r="P233" s="9">
        <f>IF(OR(O233="",H233="",H233=0),"",O233/H233)</f>
        <v/>
      </c>
      <c r="Q233" s="18">
        <f>IF(H233="","",IF(J233="","Open",J233))</f>
        <v/>
      </c>
      <c r="R233" s="7">
        <f>IF(OR(J233="Settled - won",J233="Settled - lost"),1,0)</f>
        <v/>
      </c>
      <c r="S233" s="7">
        <f>IF(J233="Settled - won",1,0)</f>
        <v/>
      </c>
      <c r="T233" s="19">
        <f>IF(ISNUMBER(F233),F233/100,0)</f>
        <v/>
      </c>
      <c r="U233" s="10">
        <f>IF(R233=1,(T233-S233)^2,0)</f>
        <v/>
      </c>
    </row>
    <row r="234">
      <c r="A234" s="13" t="n"/>
      <c r="B234" s="14" t="n"/>
      <c r="C234" s="14" t="n"/>
      <c r="D234" s="14" t="n"/>
      <c r="E234" s="14" t="n"/>
      <c r="F234" s="15" t="n"/>
      <c r="G234" s="16" t="n"/>
      <c r="H234" s="8">
        <f>IF(OR(E234="",F234=""),"",E234*F234/100+IF(ISNUMBER(G234),G234,0))</f>
        <v/>
      </c>
      <c r="I234" s="9">
        <f>IF(F234="","",F234/100)</f>
        <v/>
      </c>
      <c r="J234" s="14" t="n"/>
      <c r="K234" s="15" t="n"/>
      <c r="L234" s="16" t="n"/>
      <c r="M234" s="17">
        <f>IF(J234="Settled - won",100,IF(J234="Settled - lost",0,IF(AND(J234="Sold",K234&lt;&gt;""),K234,"")))</f>
        <v/>
      </c>
      <c r="N234" s="8">
        <f>IF(OR(M234="",E234=""),"",E234*M234/100-IF(ISNUMBER(L234),L234,0))</f>
        <v/>
      </c>
      <c r="O234" s="8">
        <f>IF(OR(N234="",H234=""),"",N234-H234)</f>
        <v/>
      </c>
      <c r="P234" s="9">
        <f>IF(OR(O234="",H234="",H234=0),"",O234/H234)</f>
        <v/>
      </c>
      <c r="Q234" s="18">
        <f>IF(H234="","",IF(J234="","Open",J234))</f>
        <v/>
      </c>
      <c r="R234" s="7">
        <f>IF(OR(J234="Settled - won",J234="Settled - lost"),1,0)</f>
        <v/>
      </c>
      <c r="S234" s="7">
        <f>IF(J234="Settled - won",1,0)</f>
        <v/>
      </c>
      <c r="T234" s="19">
        <f>IF(ISNUMBER(F234),F234/100,0)</f>
        <v/>
      </c>
      <c r="U234" s="10">
        <f>IF(R234=1,(T234-S234)^2,0)</f>
        <v/>
      </c>
    </row>
    <row r="235">
      <c r="A235" s="13" t="n"/>
      <c r="B235" s="14" t="n"/>
      <c r="C235" s="14" t="n"/>
      <c r="D235" s="14" t="n"/>
      <c r="E235" s="14" t="n"/>
      <c r="F235" s="15" t="n"/>
      <c r="G235" s="16" t="n"/>
      <c r="H235" s="8">
        <f>IF(OR(E235="",F235=""),"",E235*F235/100+IF(ISNUMBER(G235),G235,0))</f>
        <v/>
      </c>
      <c r="I235" s="9">
        <f>IF(F235="","",F235/100)</f>
        <v/>
      </c>
      <c r="J235" s="14" t="n"/>
      <c r="K235" s="15" t="n"/>
      <c r="L235" s="16" t="n"/>
      <c r="M235" s="17">
        <f>IF(J235="Settled - won",100,IF(J235="Settled - lost",0,IF(AND(J235="Sold",K235&lt;&gt;""),K235,"")))</f>
        <v/>
      </c>
      <c r="N235" s="8">
        <f>IF(OR(M235="",E235=""),"",E235*M235/100-IF(ISNUMBER(L235),L235,0))</f>
        <v/>
      </c>
      <c r="O235" s="8">
        <f>IF(OR(N235="",H235=""),"",N235-H235)</f>
        <v/>
      </c>
      <c r="P235" s="9">
        <f>IF(OR(O235="",H235="",H235=0),"",O235/H235)</f>
        <v/>
      </c>
      <c r="Q235" s="18">
        <f>IF(H235="","",IF(J235="","Open",J235))</f>
        <v/>
      </c>
      <c r="R235" s="7">
        <f>IF(OR(J235="Settled - won",J235="Settled - lost"),1,0)</f>
        <v/>
      </c>
      <c r="S235" s="7">
        <f>IF(J235="Settled - won",1,0)</f>
        <v/>
      </c>
      <c r="T235" s="19">
        <f>IF(ISNUMBER(F235),F235/100,0)</f>
        <v/>
      </c>
      <c r="U235" s="10">
        <f>IF(R235=1,(T235-S235)^2,0)</f>
        <v/>
      </c>
    </row>
    <row r="236">
      <c r="A236" s="13" t="n"/>
      <c r="B236" s="14" t="n"/>
      <c r="C236" s="14" t="n"/>
      <c r="D236" s="14" t="n"/>
      <c r="E236" s="14" t="n"/>
      <c r="F236" s="15" t="n"/>
      <c r="G236" s="16" t="n"/>
      <c r="H236" s="8">
        <f>IF(OR(E236="",F236=""),"",E236*F236/100+IF(ISNUMBER(G236),G236,0))</f>
        <v/>
      </c>
      <c r="I236" s="9">
        <f>IF(F236="","",F236/100)</f>
        <v/>
      </c>
      <c r="J236" s="14" t="n"/>
      <c r="K236" s="15" t="n"/>
      <c r="L236" s="16" t="n"/>
      <c r="M236" s="17">
        <f>IF(J236="Settled - won",100,IF(J236="Settled - lost",0,IF(AND(J236="Sold",K236&lt;&gt;""),K236,"")))</f>
        <v/>
      </c>
      <c r="N236" s="8">
        <f>IF(OR(M236="",E236=""),"",E236*M236/100-IF(ISNUMBER(L236),L236,0))</f>
        <v/>
      </c>
      <c r="O236" s="8">
        <f>IF(OR(N236="",H236=""),"",N236-H236)</f>
        <v/>
      </c>
      <c r="P236" s="9">
        <f>IF(OR(O236="",H236="",H236=0),"",O236/H236)</f>
        <v/>
      </c>
      <c r="Q236" s="18">
        <f>IF(H236="","",IF(J236="","Open",J236))</f>
        <v/>
      </c>
      <c r="R236" s="7">
        <f>IF(OR(J236="Settled - won",J236="Settled - lost"),1,0)</f>
        <v/>
      </c>
      <c r="S236" s="7">
        <f>IF(J236="Settled - won",1,0)</f>
        <v/>
      </c>
      <c r="T236" s="19">
        <f>IF(ISNUMBER(F236),F236/100,0)</f>
        <v/>
      </c>
      <c r="U236" s="10">
        <f>IF(R236=1,(T236-S236)^2,0)</f>
        <v/>
      </c>
    </row>
    <row r="237">
      <c r="A237" s="13" t="n"/>
      <c r="B237" s="14" t="n"/>
      <c r="C237" s="14" t="n"/>
      <c r="D237" s="14" t="n"/>
      <c r="E237" s="14" t="n"/>
      <c r="F237" s="15" t="n"/>
      <c r="G237" s="16" t="n"/>
      <c r="H237" s="8">
        <f>IF(OR(E237="",F237=""),"",E237*F237/100+IF(ISNUMBER(G237),G237,0))</f>
        <v/>
      </c>
      <c r="I237" s="9">
        <f>IF(F237="","",F237/100)</f>
        <v/>
      </c>
      <c r="J237" s="14" t="n"/>
      <c r="K237" s="15" t="n"/>
      <c r="L237" s="16" t="n"/>
      <c r="M237" s="17">
        <f>IF(J237="Settled - won",100,IF(J237="Settled - lost",0,IF(AND(J237="Sold",K237&lt;&gt;""),K237,"")))</f>
        <v/>
      </c>
      <c r="N237" s="8">
        <f>IF(OR(M237="",E237=""),"",E237*M237/100-IF(ISNUMBER(L237),L237,0))</f>
        <v/>
      </c>
      <c r="O237" s="8">
        <f>IF(OR(N237="",H237=""),"",N237-H237)</f>
        <v/>
      </c>
      <c r="P237" s="9">
        <f>IF(OR(O237="",H237="",H237=0),"",O237/H237)</f>
        <v/>
      </c>
      <c r="Q237" s="18">
        <f>IF(H237="","",IF(J237="","Open",J237))</f>
        <v/>
      </c>
      <c r="R237" s="7">
        <f>IF(OR(J237="Settled - won",J237="Settled - lost"),1,0)</f>
        <v/>
      </c>
      <c r="S237" s="7">
        <f>IF(J237="Settled - won",1,0)</f>
        <v/>
      </c>
      <c r="T237" s="19">
        <f>IF(ISNUMBER(F237),F237/100,0)</f>
        <v/>
      </c>
      <c r="U237" s="10">
        <f>IF(R237=1,(T237-S237)^2,0)</f>
        <v/>
      </c>
    </row>
    <row r="238">
      <c r="A238" s="13" t="n"/>
      <c r="B238" s="14" t="n"/>
      <c r="C238" s="14" t="n"/>
      <c r="D238" s="14" t="n"/>
      <c r="E238" s="14" t="n"/>
      <c r="F238" s="15" t="n"/>
      <c r="G238" s="16" t="n"/>
      <c r="H238" s="8">
        <f>IF(OR(E238="",F238=""),"",E238*F238/100+IF(ISNUMBER(G238),G238,0))</f>
        <v/>
      </c>
      <c r="I238" s="9">
        <f>IF(F238="","",F238/100)</f>
        <v/>
      </c>
      <c r="J238" s="14" t="n"/>
      <c r="K238" s="15" t="n"/>
      <c r="L238" s="16" t="n"/>
      <c r="M238" s="17">
        <f>IF(J238="Settled - won",100,IF(J238="Settled - lost",0,IF(AND(J238="Sold",K238&lt;&gt;""),K238,"")))</f>
        <v/>
      </c>
      <c r="N238" s="8">
        <f>IF(OR(M238="",E238=""),"",E238*M238/100-IF(ISNUMBER(L238),L238,0))</f>
        <v/>
      </c>
      <c r="O238" s="8">
        <f>IF(OR(N238="",H238=""),"",N238-H238)</f>
        <v/>
      </c>
      <c r="P238" s="9">
        <f>IF(OR(O238="",H238="",H238=0),"",O238/H238)</f>
        <v/>
      </c>
      <c r="Q238" s="18">
        <f>IF(H238="","",IF(J238="","Open",J238))</f>
        <v/>
      </c>
      <c r="R238" s="7">
        <f>IF(OR(J238="Settled - won",J238="Settled - lost"),1,0)</f>
        <v/>
      </c>
      <c r="S238" s="7">
        <f>IF(J238="Settled - won",1,0)</f>
        <v/>
      </c>
      <c r="T238" s="19">
        <f>IF(ISNUMBER(F238),F238/100,0)</f>
        <v/>
      </c>
      <c r="U238" s="10">
        <f>IF(R238=1,(T238-S238)^2,0)</f>
        <v/>
      </c>
    </row>
    <row r="239">
      <c r="A239" s="13" t="n"/>
      <c r="B239" s="14" t="n"/>
      <c r="C239" s="14" t="n"/>
      <c r="D239" s="14" t="n"/>
      <c r="E239" s="14" t="n"/>
      <c r="F239" s="15" t="n"/>
      <c r="G239" s="16" t="n"/>
      <c r="H239" s="8">
        <f>IF(OR(E239="",F239=""),"",E239*F239/100+IF(ISNUMBER(G239),G239,0))</f>
        <v/>
      </c>
      <c r="I239" s="9">
        <f>IF(F239="","",F239/100)</f>
        <v/>
      </c>
      <c r="J239" s="14" t="n"/>
      <c r="K239" s="15" t="n"/>
      <c r="L239" s="16" t="n"/>
      <c r="M239" s="17">
        <f>IF(J239="Settled - won",100,IF(J239="Settled - lost",0,IF(AND(J239="Sold",K239&lt;&gt;""),K239,"")))</f>
        <v/>
      </c>
      <c r="N239" s="8">
        <f>IF(OR(M239="",E239=""),"",E239*M239/100-IF(ISNUMBER(L239),L239,0))</f>
        <v/>
      </c>
      <c r="O239" s="8">
        <f>IF(OR(N239="",H239=""),"",N239-H239)</f>
        <v/>
      </c>
      <c r="P239" s="9">
        <f>IF(OR(O239="",H239="",H239=0),"",O239/H239)</f>
        <v/>
      </c>
      <c r="Q239" s="18">
        <f>IF(H239="","",IF(J239="","Open",J239))</f>
        <v/>
      </c>
      <c r="R239" s="7">
        <f>IF(OR(J239="Settled - won",J239="Settled - lost"),1,0)</f>
        <v/>
      </c>
      <c r="S239" s="7">
        <f>IF(J239="Settled - won",1,0)</f>
        <v/>
      </c>
      <c r="T239" s="19">
        <f>IF(ISNUMBER(F239),F239/100,0)</f>
        <v/>
      </c>
      <c r="U239" s="10">
        <f>IF(R239=1,(T239-S239)^2,0)</f>
        <v/>
      </c>
    </row>
    <row r="240">
      <c r="A240" s="13" t="n"/>
      <c r="B240" s="14" t="n"/>
      <c r="C240" s="14" t="n"/>
      <c r="D240" s="14" t="n"/>
      <c r="E240" s="14" t="n"/>
      <c r="F240" s="15" t="n"/>
      <c r="G240" s="16" t="n"/>
      <c r="H240" s="8">
        <f>IF(OR(E240="",F240=""),"",E240*F240/100+IF(ISNUMBER(G240),G240,0))</f>
        <v/>
      </c>
      <c r="I240" s="9">
        <f>IF(F240="","",F240/100)</f>
        <v/>
      </c>
      <c r="J240" s="14" t="n"/>
      <c r="K240" s="15" t="n"/>
      <c r="L240" s="16" t="n"/>
      <c r="M240" s="17">
        <f>IF(J240="Settled - won",100,IF(J240="Settled - lost",0,IF(AND(J240="Sold",K240&lt;&gt;""),K240,"")))</f>
        <v/>
      </c>
      <c r="N240" s="8">
        <f>IF(OR(M240="",E240=""),"",E240*M240/100-IF(ISNUMBER(L240),L240,0))</f>
        <v/>
      </c>
      <c r="O240" s="8">
        <f>IF(OR(N240="",H240=""),"",N240-H240)</f>
        <v/>
      </c>
      <c r="P240" s="9">
        <f>IF(OR(O240="",H240="",H240=0),"",O240/H240)</f>
        <v/>
      </c>
      <c r="Q240" s="18">
        <f>IF(H240="","",IF(J240="","Open",J240))</f>
        <v/>
      </c>
      <c r="R240" s="7">
        <f>IF(OR(J240="Settled - won",J240="Settled - lost"),1,0)</f>
        <v/>
      </c>
      <c r="S240" s="7">
        <f>IF(J240="Settled - won",1,0)</f>
        <v/>
      </c>
      <c r="T240" s="19">
        <f>IF(ISNUMBER(F240),F240/100,0)</f>
        <v/>
      </c>
      <c r="U240" s="10">
        <f>IF(R240=1,(T240-S240)^2,0)</f>
        <v/>
      </c>
    </row>
    <row r="241">
      <c r="A241" s="13" t="n"/>
      <c r="B241" s="14" t="n"/>
      <c r="C241" s="14" t="n"/>
      <c r="D241" s="14" t="n"/>
      <c r="E241" s="14" t="n"/>
      <c r="F241" s="15" t="n"/>
      <c r="G241" s="16" t="n"/>
      <c r="H241" s="8">
        <f>IF(OR(E241="",F241=""),"",E241*F241/100+IF(ISNUMBER(G241),G241,0))</f>
        <v/>
      </c>
      <c r="I241" s="9">
        <f>IF(F241="","",F241/100)</f>
        <v/>
      </c>
      <c r="J241" s="14" t="n"/>
      <c r="K241" s="15" t="n"/>
      <c r="L241" s="16" t="n"/>
      <c r="M241" s="17">
        <f>IF(J241="Settled - won",100,IF(J241="Settled - lost",0,IF(AND(J241="Sold",K241&lt;&gt;""),K241,"")))</f>
        <v/>
      </c>
      <c r="N241" s="8">
        <f>IF(OR(M241="",E241=""),"",E241*M241/100-IF(ISNUMBER(L241),L241,0))</f>
        <v/>
      </c>
      <c r="O241" s="8">
        <f>IF(OR(N241="",H241=""),"",N241-H241)</f>
        <v/>
      </c>
      <c r="P241" s="9">
        <f>IF(OR(O241="",H241="",H241=0),"",O241/H241)</f>
        <v/>
      </c>
      <c r="Q241" s="18">
        <f>IF(H241="","",IF(J241="","Open",J241))</f>
        <v/>
      </c>
      <c r="R241" s="7">
        <f>IF(OR(J241="Settled - won",J241="Settled - lost"),1,0)</f>
        <v/>
      </c>
      <c r="S241" s="7">
        <f>IF(J241="Settled - won",1,0)</f>
        <v/>
      </c>
      <c r="T241" s="19">
        <f>IF(ISNUMBER(F241),F241/100,0)</f>
        <v/>
      </c>
      <c r="U241" s="10">
        <f>IF(R241=1,(T241-S241)^2,0)</f>
        <v/>
      </c>
    </row>
    <row r="242">
      <c r="A242" s="13" t="n"/>
      <c r="B242" s="14" t="n"/>
      <c r="C242" s="14" t="n"/>
      <c r="D242" s="14" t="n"/>
      <c r="E242" s="14" t="n"/>
      <c r="F242" s="15" t="n"/>
      <c r="G242" s="16" t="n"/>
      <c r="H242" s="8">
        <f>IF(OR(E242="",F242=""),"",E242*F242/100+IF(ISNUMBER(G242),G242,0))</f>
        <v/>
      </c>
      <c r="I242" s="9">
        <f>IF(F242="","",F242/100)</f>
        <v/>
      </c>
      <c r="J242" s="14" t="n"/>
      <c r="K242" s="15" t="n"/>
      <c r="L242" s="16" t="n"/>
      <c r="M242" s="17">
        <f>IF(J242="Settled - won",100,IF(J242="Settled - lost",0,IF(AND(J242="Sold",K242&lt;&gt;""),K242,"")))</f>
        <v/>
      </c>
      <c r="N242" s="8">
        <f>IF(OR(M242="",E242=""),"",E242*M242/100-IF(ISNUMBER(L242),L242,0))</f>
        <v/>
      </c>
      <c r="O242" s="8">
        <f>IF(OR(N242="",H242=""),"",N242-H242)</f>
        <v/>
      </c>
      <c r="P242" s="9">
        <f>IF(OR(O242="",H242="",H242=0),"",O242/H242)</f>
        <v/>
      </c>
      <c r="Q242" s="18">
        <f>IF(H242="","",IF(J242="","Open",J242))</f>
        <v/>
      </c>
      <c r="R242" s="7">
        <f>IF(OR(J242="Settled - won",J242="Settled - lost"),1,0)</f>
        <v/>
      </c>
      <c r="S242" s="7">
        <f>IF(J242="Settled - won",1,0)</f>
        <v/>
      </c>
      <c r="T242" s="19">
        <f>IF(ISNUMBER(F242),F242/100,0)</f>
        <v/>
      </c>
      <c r="U242" s="10">
        <f>IF(R242=1,(T242-S242)^2,0)</f>
        <v/>
      </c>
    </row>
    <row r="243">
      <c r="A243" s="13" t="n"/>
      <c r="B243" s="14" t="n"/>
      <c r="C243" s="14" t="n"/>
      <c r="D243" s="14" t="n"/>
      <c r="E243" s="14" t="n"/>
      <c r="F243" s="15" t="n"/>
      <c r="G243" s="16" t="n"/>
      <c r="H243" s="8">
        <f>IF(OR(E243="",F243=""),"",E243*F243/100+IF(ISNUMBER(G243),G243,0))</f>
        <v/>
      </c>
      <c r="I243" s="9">
        <f>IF(F243="","",F243/100)</f>
        <v/>
      </c>
      <c r="J243" s="14" t="n"/>
      <c r="K243" s="15" t="n"/>
      <c r="L243" s="16" t="n"/>
      <c r="M243" s="17">
        <f>IF(J243="Settled - won",100,IF(J243="Settled - lost",0,IF(AND(J243="Sold",K243&lt;&gt;""),K243,"")))</f>
        <v/>
      </c>
      <c r="N243" s="8">
        <f>IF(OR(M243="",E243=""),"",E243*M243/100-IF(ISNUMBER(L243),L243,0))</f>
        <v/>
      </c>
      <c r="O243" s="8">
        <f>IF(OR(N243="",H243=""),"",N243-H243)</f>
        <v/>
      </c>
      <c r="P243" s="9">
        <f>IF(OR(O243="",H243="",H243=0),"",O243/H243)</f>
        <v/>
      </c>
      <c r="Q243" s="18">
        <f>IF(H243="","",IF(J243="","Open",J243))</f>
        <v/>
      </c>
      <c r="R243" s="7">
        <f>IF(OR(J243="Settled - won",J243="Settled - lost"),1,0)</f>
        <v/>
      </c>
      <c r="S243" s="7">
        <f>IF(J243="Settled - won",1,0)</f>
        <v/>
      </c>
      <c r="T243" s="19">
        <f>IF(ISNUMBER(F243),F243/100,0)</f>
        <v/>
      </c>
      <c r="U243" s="10">
        <f>IF(R243=1,(T243-S243)^2,0)</f>
        <v/>
      </c>
    </row>
    <row r="244">
      <c r="A244" s="13" t="n"/>
      <c r="B244" s="14" t="n"/>
      <c r="C244" s="14" t="n"/>
      <c r="D244" s="14" t="n"/>
      <c r="E244" s="14" t="n"/>
      <c r="F244" s="15" t="n"/>
      <c r="G244" s="16" t="n"/>
      <c r="H244" s="8">
        <f>IF(OR(E244="",F244=""),"",E244*F244/100+IF(ISNUMBER(G244),G244,0))</f>
        <v/>
      </c>
      <c r="I244" s="9">
        <f>IF(F244="","",F244/100)</f>
        <v/>
      </c>
      <c r="J244" s="14" t="n"/>
      <c r="K244" s="15" t="n"/>
      <c r="L244" s="16" t="n"/>
      <c r="M244" s="17">
        <f>IF(J244="Settled - won",100,IF(J244="Settled - lost",0,IF(AND(J244="Sold",K244&lt;&gt;""),K244,"")))</f>
        <v/>
      </c>
      <c r="N244" s="8">
        <f>IF(OR(M244="",E244=""),"",E244*M244/100-IF(ISNUMBER(L244),L244,0))</f>
        <v/>
      </c>
      <c r="O244" s="8">
        <f>IF(OR(N244="",H244=""),"",N244-H244)</f>
        <v/>
      </c>
      <c r="P244" s="9">
        <f>IF(OR(O244="",H244="",H244=0),"",O244/H244)</f>
        <v/>
      </c>
      <c r="Q244" s="18">
        <f>IF(H244="","",IF(J244="","Open",J244))</f>
        <v/>
      </c>
      <c r="R244" s="7">
        <f>IF(OR(J244="Settled - won",J244="Settled - lost"),1,0)</f>
        <v/>
      </c>
      <c r="S244" s="7">
        <f>IF(J244="Settled - won",1,0)</f>
        <v/>
      </c>
      <c r="T244" s="19">
        <f>IF(ISNUMBER(F244),F244/100,0)</f>
        <v/>
      </c>
      <c r="U244" s="10">
        <f>IF(R244=1,(T244-S244)^2,0)</f>
        <v/>
      </c>
    </row>
    <row r="245">
      <c r="A245" s="13" t="n"/>
      <c r="B245" s="14" t="n"/>
      <c r="C245" s="14" t="n"/>
      <c r="D245" s="14" t="n"/>
      <c r="E245" s="14" t="n"/>
      <c r="F245" s="15" t="n"/>
      <c r="G245" s="16" t="n"/>
      <c r="H245" s="8">
        <f>IF(OR(E245="",F245=""),"",E245*F245/100+IF(ISNUMBER(G245),G245,0))</f>
        <v/>
      </c>
      <c r="I245" s="9">
        <f>IF(F245="","",F245/100)</f>
        <v/>
      </c>
      <c r="J245" s="14" t="n"/>
      <c r="K245" s="15" t="n"/>
      <c r="L245" s="16" t="n"/>
      <c r="M245" s="17">
        <f>IF(J245="Settled - won",100,IF(J245="Settled - lost",0,IF(AND(J245="Sold",K245&lt;&gt;""),K245,"")))</f>
        <v/>
      </c>
      <c r="N245" s="8">
        <f>IF(OR(M245="",E245=""),"",E245*M245/100-IF(ISNUMBER(L245),L245,0))</f>
        <v/>
      </c>
      <c r="O245" s="8">
        <f>IF(OR(N245="",H245=""),"",N245-H245)</f>
        <v/>
      </c>
      <c r="P245" s="9">
        <f>IF(OR(O245="",H245="",H245=0),"",O245/H245)</f>
        <v/>
      </c>
      <c r="Q245" s="18">
        <f>IF(H245="","",IF(J245="","Open",J245))</f>
        <v/>
      </c>
      <c r="R245" s="7">
        <f>IF(OR(J245="Settled - won",J245="Settled - lost"),1,0)</f>
        <v/>
      </c>
      <c r="S245" s="7">
        <f>IF(J245="Settled - won",1,0)</f>
        <v/>
      </c>
      <c r="T245" s="19">
        <f>IF(ISNUMBER(F245),F245/100,0)</f>
        <v/>
      </c>
      <c r="U245" s="10">
        <f>IF(R245=1,(T245-S245)^2,0)</f>
        <v/>
      </c>
    </row>
    <row r="246">
      <c r="A246" s="13" t="n"/>
      <c r="B246" s="14" t="n"/>
      <c r="C246" s="14" t="n"/>
      <c r="D246" s="14" t="n"/>
      <c r="E246" s="14" t="n"/>
      <c r="F246" s="15" t="n"/>
      <c r="G246" s="16" t="n"/>
      <c r="H246" s="8">
        <f>IF(OR(E246="",F246=""),"",E246*F246/100+IF(ISNUMBER(G246),G246,0))</f>
        <v/>
      </c>
      <c r="I246" s="9">
        <f>IF(F246="","",F246/100)</f>
        <v/>
      </c>
      <c r="J246" s="14" t="n"/>
      <c r="K246" s="15" t="n"/>
      <c r="L246" s="16" t="n"/>
      <c r="M246" s="17">
        <f>IF(J246="Settled - won",100,IF(J246="Settled - lost",0,IF(AND(J246="Sold",K246&lt;&gt;""),K246,"")))</f>
        <v/>
      </c>
      <c r="N246" s="8">
        <f>IF(OR(M246="",E246=""),"",E246*M246/100-IF(ISNUMBER(L246),L246,0))</f>
        <v/>
      </c>
      <c r="O246" s="8">
        <f>IF(OR(N246="",H246=""),"",N246-H246)</f>
        <v/>
      </c>
      <c r="P246" s="9">
        <f>IF(OR(O246="",H246="",H246=0),"",O246/H246)</f>
        <v/>
      </c>
      <c r="Q246" s="18">
        <f>IF(H246="","",IF(J246="","Open",J246))</f>
        <v/>
      </c>
      <c r="R246" s="7">
        <f>IF(OR(J246="Settled - won",J246="Settled - lost"),1,0)</f>
        <v/>
      </c>
      <c r="S246" s="7">
        <f>IF(J246="Settled - won",1,0)</f>
        <v/>
      </c>
      <c r="T246" s="19">
        <f>IF(ISNUMBER(F246),F246/100,0)</f>
        <v/>
      </c>
      <c r="U246" s="10">
        <f>IF(R246=1,(T246-S246)^2,0)</f>
        <v/>
      </c>
    </row>
    <row r="247">
      <c r="A247" s="13" t="n"/>
      <c r="B247" s="14" t="n"/>
      <c r="C247" s="14" t="n"/>
      <c r="D247" s="14" t="n"/>
      <c r="E247" s="14" t="n"/>
      <c r="F247" s="15" t="n"/>
      <c r="G247" s="16" t="n"/>
      <c r="H247" s="8">
        <f>IF(OR(E247="",F247=""),"",E247*F247/100+IF(ISNUMBER(G247),G247,0))</f>
        <v/>
      </c>
      <c r="I247" s="9">
        <f>IF(F247="","",F247/100)</f>
        <v/>
      </c>
      <c r="J247" s="14" t="n"/>
      <c r="K247" s="15" t="n"/>
      <c r="L247" s="16" t="n"/>
      <c r="M247" s="17">
        <f>IF(J247="Settled - won",100,IF(J247="Settled - lost",0,IF(AND(J247="Sold",K247&lt;&gt;""),K247,"")))</f>
        <v/>
      </c>
      <c r="N247" s="8">
        <f>IF(OR(M247="",E247=""),"",E247*M247/100-IF(ISNUMBER(L247),L247,0))</f>
        <v/>
      </c>
      <c r="O247" s="8">
        <f>IF(OR(N247="",H247=""),"",N247-H247)</f>
        <v/>
      </c>
      <c r="P247" s="9">
        <f>IF(OR(O247="",H247="",H247=0),"",O247/H247)</f>
        <v/>
      </c>
      <c r="Q247" s="18">
        <f>IF(H247="","",IF(J247="","Open",J247))</f>
        <v/>
      </c>
      <c r="R247" s="7">
        <f>IF(OR(J247="Settled - won",J247="Settled - lost"),1,0)</f>
        <v/>
      </c>
      <c r="S247" s="7">
        <f>IF(J247="Settled - won",1,0)</f>
        <v/>
      </c>
      <c r="T247" s="19">
        <f>IF(ISNUMBER(F247),F247/100,0)</f>
        <v/>
      </c>
      <c r="U247" s="10">
        <f>IF(R247=1,(T247-S247)^2,0)</f>
        <v/>
      </c>
    </row>
    <row r="248">
      <c r="A248" s="13" t="n"/>
      <c r="B248" s="14" t="n"/>
      <c r="C248" s="14" t="n"/>
      <c r="D248" s="14" t="n"/>
      <c r="E248" s="14" t="n"/>
      <c r="F248" s="15" t="n"/>
      <c r="G248" s="16" t="n"/>
      <c r="H248" s="8">
        <f>IF(OR(E248="",F248=""),"",E248*F248/100+IF(ISNUMBER(G248),G248,0))</f>
        <v/>
      </c>
      <c r="I248" s="9">
        <f>IF(F248="","",F248/100)</f>
        <v/>
      </c>
      <c r="J248" s="14" t="n"/>
      <c r="K248" s="15" t="n"/>
      <c r="L248" s="16" t="n"/>
      <c r="M248" s="17">
        <f>IF(J248="Settled - won",100,IF(J248="Settled - lost",0,IF(AND(J248="Sold",K248&lt;&gt;""),K248,"")))</f>
        <v/>
      </c>
      <c r="N248" s="8">
        <f>IF(OR(M248="",E248=""),"",E248*M248/100-IF(ISNUMBER(L248),L248,0))</f>
        <v/>
      </c>
      <c r="O248" s="8">
        <f>IF(OR(N248="",H248=""),"",N248-H248)</f>
        <v/>
      </c>
      <c r="P248" s="9">
        <f>IF(OR(O248="",H248="",H248=0),"",O248/H248)</f>
        <v/>
      </c>
      <c r="Q248" s="18">
        <f>IF(H248="","",IF(J248="","Open",J248))</f>
        <v/>
      </c>
      <c r="R248" s="7">
        <f>IF(OR(J248="Settled - won",J248="Settled - lost"),1,0)</f>
        <v/>
      </c>
      <c r="S248" s="7">
        <f>IF(J248="Settled - won",1,0)</f>
        <v/>
      </c>
      <c r="T248" s="19">
        <f>IF(ISNUMBER(F248),F248/100,0)</f>
        <v/>
      </c>
      <c r="U248" s="10">
        <f>IF(R248=1,(T248-S248)^2,0)</f>
        <v/>
      </c>
    </row>
    <row r="249">
      <c r="A249" s="13" t="n"/>
      <c r="B249" s="14" t="n"/>
      <c r="C249" s="14" t="n"/>
      <c r="D249" s="14" t="n"/>
      <c r="E249" s="14" t="n"/>
      <c r="F249" s="15" t="n"/>
      <c r="G249" s="16" t="n"/>
      <c r="H249" s="8">
        <f>IF(OR(E249="",F249=""),"",E249*F249/100+IF(ISNUMBER(G249),G249,0))</f>
        <v/>
      </c>
      <c r="I249" s="9">
        <f>IF(F249="","",F249/100)</f>
        <v/>
      </c>
      <c r="J249" s="14" t="n"/>
      <c r="K249" s="15" t="n"/>
      <c r="L249" s="16" t="n"/>
      <c r="M249" s="17">
        <f>IF(J249="Settled - won",100,IF(J249="Settled - lost",0,IF(AND(J249="Sold",K249&lt;&gt;""),K249,"")))</f>
        <v/>
      </c>
      <c r="N249" s="8">
        <f>IF(OR(M249="",E249=""),"",E249*M249/100-IF(ISNUMBER(L249),L249,0))</f>
        <v/>
      </c>
      <c r="O249" s="8">
        <f>IF(OR(N249="",H249=""),"",N249-H249)</f>
        <v/>
      </c>
      <c r="P249" s="9">
        <f>IF(OR(O249="",H249="",H249=0),"",O249/H249)</f>
        <v/>
      </c>
      <c r="Q249" s="18">
        <f>IF(H249="","",IF(J249="","Open",J249))</f>
        <v/>
      </c>
      <c r="R249" s="7">
        <f>IF(OR(J249="Settled - won",J249="Settled - lost"),1,0)</f>
        <v/>
      </c>
      <c r="S249" s="7">
        <f>IF(J249="Settled - won",1,0)</f>
        <v/>
      </c>
      <c r="T249" s="19">
        <f>IF(ISNUMBER(F249),F249/100,0)</f>
        <v/>
      </c>
      <c r="U249" s="10">
        <f>IF(R249=1,(T249-S249)^2,0)</f>
        <v/>
      </c>
    </row>
    <row r="250">
      <c r="A250" s="13" t="n"/>
      <c r="B250" s="14" t="n"/>
      <c r="C250" s="14" t="n"/>
      <c r="D250" s="14" t="n"/>
      <c r="E250" s="14" t="n"/>
      <c r="F250" s="15" t="n"/>
      <c r="G250" s="16" t="n"/>
      <c r="H250" s="8">
        <f>IF(OR(E250="",F250=""),"",E250*F250/100+IF(ISNUMBER(G250),G250,0))</f>
        <v/>
      </c>
      <c r="I250" s="9">
        <f>IF(F250="","",F250/100)</f>
        <v/>
      </c>
      <c r="J250" s="14" t="n"/>
      <c r="K250" s="15" t="n"/>
      <c r="L250" s="16" t="n"/>
      <c r="M250" s="17">
        <f>IF(J250="Settled - won",100,IF(J250="Settled - lost",0,IF(AND(J250="Sold",K250&lt;&gt;""),K250,"")))</f>
        <v/>
      </c>
      <c r="N250" s="8">
        <f>IF(OR(M250="",E250=""),"",E250*M250/100-IF(ISNUMBER(L250),L250,0))</f>
        <v/>
      </c>
      <c r="O250" s="8">
        <f>IF(OR(N250="",H250=""),"",N250-H250)</f>
        <v/>
      </c>
      <c r="P250" s="9">
        <f>IF(OR(O250="",H250="",H250=0),"",O250/H250)</f>
        <v/>
      </c>
      <c r="Q250" s="18">
        <f>IF(H250="","",IF(J250="","Open",J250))</f>
        <v/>
      </c>
      <c r="R250" s="7">
        <f>IF(OR(J250="Settled - won",J250="Settled - lost"),1,0)</f>
        <v/>
      </c>
      <c r="S250" s="7">
        <f>IF(J250="Settled - won",1,0)</f>
        <v/>
      </c>
      <c r="T250" s="19">
        <f>IF(ISNUMBER(F250),F250/100,0)</f>
        <v/>
      </c>
      <c r="U250" s="10">
        <f>IF(R250=1,(T250-S250)^2,0)</f>
        <v/>
      </c>
    </row>
    <row r="251">
      <c r="A251" s="13" t="n"/>
      <c r="B251" s="14" t="n"/>
      <c r="C251" s="14" t="n"/>
      <c r="D251" s="14" t="n"/>
      <c r="E251" s="14" t="n"/>
      <c r="F251" s="15" t="n"/>
      <c r="G251" s="16" t="n"/>
      <c r="H251" s="8">
        <f>IF(OR(E251="",F251=""),"",E251*F251/100+IF(ISNUMBER(G251),G251,0))</f>
        <v/>
      </c>
      <c r="I251" s="9">
        <f>IF(F251="","",F251/100)</f>
        <v/>
      </c>
      <c r="J251" s="14" t="n"/>
      <c r="K251" s="15" t="n"/>
      <c r="L251" s="16" t="n"/>
      <c r="M251" s="17">
        <f>IF(J251="Settled - won",100,IF(J251="Settled - lost",0,IF(AND(J251="Sold",K251&lt;&gt;""),K251,"")))</f>
        <v/>
      </c>
      <c r="N251" s="8">
        <f>IF(OR(M251="",E251=""),"",E251*M251/100-IF(ISNUMBER(L251),L251,0))</f>
        <v/>
      </c>
      <c r="O251" s="8">
        <f>IF(OR(N251="",H251=""),"",N251-H251)</f>
        <v/>
      </c>
      <c r="P251" s="9">
        <f>IF(OR(O251="",H251="",H251=0),"",O251/H251)</f>
        <v/>
      </c>
      <c r="Q251" s="18">
        <f>IF(H251="","",IF(J251="","Open",J251))</f>
        <v/>
      </c>
      <c r="R251" s="7">
        <f>IF(OR(J251="Settled - won",J251="Settled - lost"),1,0)</f>
        <v/>
      </c>
      <c r="S251" s="7">
        <f>IF(J251="Settled - won",1,0)</f>
        <v/>
      </c>
      <c r="T251" s="19">
        <f>IF(ISNUMBER(F251),F251/100,0)</f>
        <v/>
      </c>
      <c r="U251" s="10">
        <f>IF(R251=1,(T251-S251)^2,0)</f>
        <v/>
      </c>
    </row>
    <row r="252">
      <c r="A252" s="13" t="n"/>
      <c r="B252" s="14" t="n"/>
      <c r="C252" s="14" t="n"/>
      <c r="D252" s="14" t="n"/>
      <c r="E252" s="14" t="n"/>
      <c r="F252" s="15" t="n"/>
      <c r="G252" s="16" t="n"/>
      <c r="H252" s="8">
        <f>IF(OR(E252="",F252=""),"",E252*F252/100+IF(ISNUMBER(G252),G252,0))</f>
        <v/>
      </c>
      <c r="I252" s="9">
        <f>IF(F252="","",F252/100)</f>
        <v/>
      </c>
      <c r="J252" s="14" t="n"/>
      <c r="K252" s="15" t="n"/>
      <c r="L252" s="16" t="n"/>
      <c r="M252" s="17">
        <f>IF(J252="Settled - won",100,IF(J252="Settled - lost",0,IF(AND(J252="Sold",K252&lt;&gt;""),K252,"")))</f>
        <v/>
      </c>
      <c r="N252" s="8">
        <f>IF(OR(M252="",E252=""),"",E252*M252/100-IF(ISNUMBER(L252),L252,0))</f>
        <v/>
      </c>
      <c r="O252" s="8">
        <f>IF(OR(N252="",H252=""),"",N252-H252)</f>
        <v/>
      </c>
      <c r="P252" s="9">
        <f>IF(OR(O252="",H252="",H252=0),"",O252/H252)</f>
        <v/>
      </c>
      <c r="Q252" s="18">
        <f>IF(H252="","",IF(J252="","Open",J252))</f>
        <v/>
      </c>
      <c r="R252" s="7">
        <f>IF(OR(J252="Settled - won",J252="Settled - lost"),1,0)</f>
        <v/>
      </c>
      <c r="S252" s="7">
        <f>IF(J252="Settled - won",1,0)</f>
        <v/>
      </c>
      <c r="T252" s="19">
        <f>IF(ISNUMBER(F252),F252/100,0)</f>
        <v/>
      </c>
      <c r="U252" s="10">
        <f>IF(R252=1,(T252-S252)^2,0)</f>
        <v/>
      </c>
    </row>
    <row r="253">
      <c r="A253" s="13" t="n"/>
      <c r="B253" s="14" t="n"/>
      <c r="C253" s="14" t="n"/>
      <c r="D253" s="14" t="n"/>
      <c r="E253" s="14" t="n"/>
      <c r="F253" s="15" t="n"/>
      <c r="G253" s="16" t="n"/>
      <c r="H253" s="8">
        <f>IF(OR(E253="",F253=""),"",E253*F253/100+IF(ISNUMBER(G253),G253,0))</f>
        <v/>
      </c>
      <c r="I253" s="9">
        <f>IF(F253="","",F253/100)</f>
        <v/>
      </c>
      <c r="J253" s="14" t="n"/>
      <c r="K253" s="15" t="n"/>
      <c r="L253" s="16" t="n"/>
      <c r="M253" s="17">
        <f>IF(J253="Settled - won",100,IF(J253="Settled - lost",0,IF(AND(J253="Sold",K253&lt;&gt;""),K253,"")))</f>
        <v/>
      </c>
      <c r="N253" s="8">
        <f>IF(OR(M253="",E253=""),"",E253*M253/100-IF(ISNUMBER(L253),L253,0))</f>
        <v/>
      </c>
      <c r="O253" s="8">
        <f>IF(OR(N253="",H253=""),"",N253-H253)</f>
        <v/>
      </c>
      <c r="P253" s="9">
        <f>IF(OR(O253="",H253="",H253=0),"",O253/H253)</f>
        <v/>
      </c>
      <c r="Q253" s="18">
        <f>IF(H253="","",IF(J253="","Open",J253))</f>
        <v/>
      </c>
      <c r="R253" s="7">
        <f>IF(OR(J253="Settled - won",J253="Settled - lost"),1,0)</f>
        <v/>
      </c>
      <c r="S253" s="7">
        <f>IF(J253="Settled - won",1,0)</f>
        <v/>
      </c>
      <c r="T253" s="19">
        <f>IF(ISNUMBER(F253),F253/100,0)</f>
        <v/>
      </c>
      <c r="U253" s="10">
        <f>IF(R253=1,(T253-S253)^2,0)</f>
        <v/>
      </c>
    </row>
    <row r="254">
      <c r="A254" s="13" t="n"/>
      <c r="B254" s="14" t="n"/>
      <c r="C254" s="14" t="n"/>
      <c r="D254" s="14" t="n"/>
      <c r="E254" s="14" t="n"/>
      <c r="F254" s="15" t="n"/>
      <c r="G254" s="16" t="n"/>
      <c r="H254" s="8">
        <f>IF(OR(E254="",F254=""),"",E254*F254/100+IF(ISNUMBER(G254),G254,0))</f>
        <v/>
      </c>
      <c r="I254" s="9">
        <f>IF(F254="","",F254/100)</f>
        <v/>
      </c>
      <c r="J254" s="14" t="n"/>
      <c r="K254" s="15" t="n"/>
      <c r="L254" s="16" t="n"/>
      <c r="M254" s="17">
        <f>IF(J254="Settled - won",100,IF(J254="Settled - lost",0,IF(AND(J254="Sold",K254&lt;&gt;""),K254,"")))</f>
        <v/>
      </c>
      <c r="N254" s="8">
        <f>IF(OR(M254="",E254=""),"",E254*M254/100-IF(ISNUMBER(L254),L254,0))</f>
        <v/>
      </c>
      <c r="O254" s="8">
        <f>IF(OR(N254="",H254=""),"",N254-H254)</f>
        <v/>
      </c>
      <c r="P254" s="9">
        <f>IF(OR(O254="",H254="",H254=0),"",O254/H254)</f>
        <v/>
      </c>
      <c r="Q254" s="18">
        <f>IF(H254="","",IF(J254="","Open",J254))</f>
        <v/>
      </c>
      <c r="R254" s="7">
        <f>IF(OR(J254="Settled - won",J254="Settled - lost"),1,0)</f>
        <v/>
      </c>
      <c r="S254" s="7">
        <f>IF(J254="Settled - won",1,0)</f>
        <v/>
      </c>
      <c r="T254" s="19">
        <f>IF(ISNUMBER(F254),F254/100,0)</f>
        <v/>
      </c>
      <c r="U254" s="10">
        <f>IF(R254=1,(T254-S254)^2,0)</f>
        <v/>
      </c>
    </row>
    <row r="255">
      <c r="A255" s="13" t="n"/>
      <c r="B255" s="14" t="n"/>
      <c r="C255" s="14" t="n"/>
      <c r="D255" s="14" t="n"/>
      <c r="E255" s="14" t="n"/>
      <c r="F255" s="15" t="n"/>
      <c r="G255" s="16" t="n"/>
      <c r="H255" s="8">
        <f>IF(OR(E255="",F255=""),"",E255*F255/100+IF(ISNUMBER(G255),G255,0))</f>
        <v/>
      </c>
      <c r="I255" s="9">
        <f>IF(F255="","",F255/100)</f>
        <v/>
      </c>
      <c r="J255" s="14" t="n"/>
      <c r="K255" s="15" t="n"/>
      <c r="L255" s="16" t="n"/>
      <c r="M255" s="17">
        <f>IF(J255="Settled - won",100,IF(J255="Settled - lost",0,IF(AND(J255="Sold",K255&lt;&gt;""),K255,"")))</f>
        <v/>
      </c>
      <c r="N255" s="8">
        <f>IF(OR(M255="",E255=""),"",E255*M255/100-IF(ISNUMBER(L255),L255,0))</f>
        <v/>
      </c>
      <c r="O255" s="8">
        <f>IF(OR(N255="",H255=""),"",N255-H255)</f>
        <v/>
      </c>
      <c r="P255" s="9">
        <f>IF(OR(O255="",H255="",H255=0),"",O255/H255)</f>
        <v/>
      </c>
      <c r="Q255" s="18">
        <f>IF(H255="","",IF(J255="","Open",J255))</f>
        <v/>
      </c>
      <c r="R255" s="7">
        <f>IF(OR(J255="Settled - won",J255="Settled - lost"),1,0)</f>
        <v/>
      </c>
      <c r="S255" s="7">
        <f>IF(J255="Settled - won",1,0)</f>
        <v/>
      </c>
      <c r="T255" s="19">
        <f>IF(ISNUMBER(F255),F255/100,0)</f>
        <v/>
      </c>
      <c r="U255" s="10">
        <f>IF(R255=1,(T255-S255)^2,0)</f>
        <v/>
      </c>
    </row>
    <row r="256">
      <c r="A256" s="13" t="n"/>
      <c r="B256" s="14" t="n"/>
      <c r="C256" s="14" t="n"/>
      <c r="D256" s="14" t="n"/>
      <c r="E256" s="14" t="n"/>
      <c r="F256" s="15" t="n"/>
      <c r="G256" s="16" t="n"/>
      <c r="H256" s="8">
        <f>IF(OR(E256="",F256=""),"",E256*F256/100+IF(ISNUMBER(G256),G256,0))</f>
        <v/>
      </c>
      <c r="I256" s="9">
        <f>IF(F256="","",F256/100)</f>
        <v/>
      </c>
      <c r="J256" s="14" t="n"/>
      <c r="K256" s="15" t="n"/>
      <c r="L256" s="16" t="n"/>
      <c r="M256" s="17">
        <f>IF(J256="Settled - won",100,IF(J256="Settled - lost",0,IF(AND(J256="Sold",K256&lt;&gt;""),K256,"")))</f>
        <v/>
      </c>
      <c r="N256" s="8">
        <f>IF(OR(M256="",E256=""),"",E256*M256/100-IF(ISNUMBER(L256),L256,0))</f>
        <v/>
      </c>
      <c r="O256" s="8">
        <f>IF(OR(N256="",H256=""),"",N256-H256)</f>
        <v/>
      </c>
      <c r="P256" s="9">
        <f>IF(OR(O256="",H256="",H256=0),"",O256/H256)</f>
        <v/>
      </c>
      <c r="Q256" s="18">
        <f>IF(H256="","",IF(J256="","Open",J256))</f>
        <v/>
      </c>
      <c r="R256" s="7">
        <f>IF(OR(J256="Settled - won",J256="Settled - lost"),1,0)</f>
        <v/>
      </c>
      <c r="S256" s="7">
        <f>IF(J256="Settled - won",1,0)</f>
        <v/>
      </c>
      <c r="T256" s="19">
        <f>IF(ISNUMBER(F256),F256/100,0)</f>
        <v/>
      </c>
      <c r="U256" s="10">
        <f>IF(R256=1,(T256-S256)^2,0)</f>
        <v/>
      </c>
    </row>
    <row r="257">
      <c r="A257" s="13" t="n"/>
      <c r="B257" s="14" t="n"/>
      <c r="C257" s="14" t="n"/>
      <c r="D257" s="14" t="n"/>
      <c r="E257" s="14" t="n"/>
      <c r="F257" s="15" t="n"/>
      <c r="G257" s="16" t="n"/>
      <c r="H257" s="8">
        <f>IF(OR(E257="",F257=""),"",E257*F257/100+IF(ISNUMBER(G257),G257,0))</f>
        <v/>
      </c>
      <c r="I257" s="9">
        <f>IF(F257="","",F257/100)</f>
        <v/>
      </c>
      <c r="J257" s="14" t="n"/>
      <c r="K257" s="15" t="n"/>
      <c r="L257" s="16" t="n"/>
      <c r="M257" s="17">
        <f>IF(J257="Settled - won",100,IF(J257="Settled - lost",0,IF(AND(J257="Sold",K257&lt;&gt;""),K257,"")))</f>
        <v/>
      </c>
      <c r="N257" s="8">
        <f>IF(OR(M257="",E257=""),"",E257*M257/100-IF(ISNUMBER(L257),L257,0))</f>
        <v/>
      </c>
      <c r="O257" s="8">
        <f>IF(OR(N257="",H257=""),"",N257-H257)</f>
        <v/>
      </c>
      <c r="P257" s="9">
        <f>IF(OR(O257="",H257="",H257=0),"",O257/H257)</f>
        <v/>
      </c>
      <c r="Q257" s="18">
        <f>IF(H257="","",IF(J257="","Open",J257))</f>
        <v/>
      </c>
      <c r="R257" s="7">
        <f>IF(OR(J257="Settled - won",J257="Settled - lost"),1,0)</f>
        <v/>
      </c>
      <c r="S257" s="7">
        <f>IF(J257="Settled - won",1,0)</f>
        <v/>
      </c>
      <c r="T257" s="19">
        <f>IF(ISNUMBER(F257),F257/100,0)</f>
        <v/>
      </c>
      <c r="U257" s="10">
        <f>IF(R257=1,(T257-S257)^2,0)</f>
        <v/>
      </c>
    </row>
    <row r="258">
      <c r="A258" s="13" t="n"/>
      <c r="B258" s="14" t="n"/>
      <c r="C258" s="14" t="n"/>
      <c r="D258" s="14" t="n"/>
      <c r="E258" s="14" t="n"/>
      <c r="F258" s="15" t="n"/>
      <c r="G258" s="16" t="n"/>
      <c r="H258" s="8">
        <f>IF(OR(E258="",F258=""),"",E258*F258/100+IF(ISNUMBER(G258),G258,0))</f>
        <v/>
      </c>
      <c r="I258" s="9">
        <f>IF(F258="","",F258/100)</f>
        <v/>
      </c>
      <c r="J258" s="14" t="n"/>
      <c r="K258" s="15" t="n"/>
      <c r="L258" s="16" t="n"/>
      <c r="M258" s="17">
        <f>IF(J258="Settled - won",100,IF(J258="Settled - lost",0,IF(AND(J258="Sold",K258&lt;&gt;""),K258,"")))</f>
        <v/>
      </c>
      <c r="N258" s="8">
        <f>IF(OR(M258="",E258=""),"",E258*M258/100-IF(ISNUMBER(L258),L258,0))</f>
        <v/>
      </c>
      <c r="O258" s="8">
        <f>IF(OR(N258="",H258=""),"",N258-H258)</f>
        <v/>
      </c>
      <c r="P258" s="9">
        <f>IF(OR(O258="",H258="",H258=0),"",O258/H258)</f>
        <v/>
      </c>
      <c r="Q258" s="18">
        <f>IF(H258="","",IF(J258="","Open",J258))</f>
        <v/>
      </c>
      <c r="R258" s="7">
        <f>IF(OR(J258="Settled - won",J258="Settled - lost"),1,0)</f>
        <v/>
      </c>
      <c r="S258" s="7">
        <f>IF(J258="Settled - won",1,0)</f>
        <v/>
      </c>
      <c r="T258" s="19">
        <f>IF(ISNUMBER(F258),F258/100,0)</f>
        <v/>
      </c>
      <c r="U258" s="10">
        <f>IF(R258=1,(T258-S258)^2,0)</f>
        <v/>
      </c>
    </row>
    <row r="259">
      <c r="A259" s="13" t="n"/>
      <c r="B259" s="14" t="n"/>
      <c r="C259" s="14" t="n"/>
      <c r="D259" s="14" t="n"/>
      <c r="E259" s="14" t="n"/>
      <c r="F259" s="15" t="n"/>
      <c r="G259" s="16" t="n"/>
      <c r="H259" s="8">
        <f>IF(OR(E259="",F259=""),"",E259*F259/100+IF(ISNUMBER(G259),G259,0))</f>
        <v/>
      </c>
      <c r="I259" s="9">
        <f>IF(F259="","",F259/100)</f>
        <v/>
      </c>
      <c r="J259" s="14" t="n"/>
      <c r="K259" s="15" t="n"/>
      <c r="L259" s="16" t="n"/>
      <c r="M259" s="17">
        <f>IF(J259="Settled - won",100,IF(J259="Settled - lost",0,IF(AND(J259="Sold",K259&lt;&gt;""),K259,"")))</f>
        <v/>
      </c>
      <c r="N259" s="8">
        <f>IF(OR(M259="",E259=""),"",E259*M259/100-IF(ISNUMBER(L259),L259,0))</f>
        <v/>
      </c>
      <c r="O259" s="8">
        <f>IF(OR(N259="",H259=""),"",N259-H259)</f>
        <v/>
      </c>
      <c r="P259" s="9">
        <f>IF(OR(O259="",H259="",H259=0),"",O259/H259)</f>
        <v/>
      </c>
      <c r="Q259" s="18">
        <f>IF(H259="","",IF(J259="","Open",J259))</f>
        <v/>
      </c>
      <c r="R259" s="7">
        <f>IF(OR(J259="Settled - won",J259="Settled - lost"),1,0)</f>
        <v/>
      </c>
      <c r="S259" s="7">
        <f>IF(J259="Settled - won",1,0)</f>
        <v/>
      </c>
      <c r="T259" s="19">
        <f>IF(ISNUMBER(F259),F259/100,0)</f>
        <v/>
      </c>
      <c r="U259" s="10">
        <f>IF(R259=1,(T259-S259)^2,0)</f>
        <v/>
      </c>
    </row>
    <row r="260">
      <c r="A260" s="13" t="n"/>
      <c r="B260" s="14" t="n"/>
      <c r="C260" s="14" t="n"/>
      <c r="D260" s="14" t="n"/>
      <c r="E260" s="14" t="n"/>
      <c r="F260" s="15" t="n"/>
      <c r="G260" s="16" t="n"/>
      <c r="H260" s="8">
        <f>IF(OR(E260="",F260=""),"",E260*F260/100+IF(ISNUMBER(G260),G260,0))</f>
        <v/>
      </c>
      <c r="I260" s="9">
        <f>IF(F260="","",F260/100)</f>
        <v/>
      </c>
      <c r="J260" s="14" t="n"/>
      <c r="K260" s="15" t="n"/>
      <c r="L260" s="16" t="n"/>
      <c r="M260" s="17">
        <f>IF(J260="Settled - won",100,IF(J260="Settled - lost",0,IF(AND(J260="Sold",K260&lt;&gt;""),K260,"")))</f>
        <v/>
      </c>
      <c r="N260" s="8">
        <f>IF(OR(M260="",E260=""),"",E260*M260/100-IF(ISNUMBER(L260),L260,0))</f>
        <v/>
      </c>
      <c r="O260" s="8">
        <f>IF(OR(N260="",H260=""),"",N260-H260)</f>
        <v/>
      </c>
      <c r="P260" s="9">
        <f>IF(OR(O260="",H260="",H260=0),"",O260/H260)</f>
        <v/>
      </c>
      <c r="Q260" s="18">
        <f>IF(H260="","",IF(J260="","Open",J260))</f>
        <v/>
      </c>
      <c r="R260" s="7">
        <f>IF(OR(J260="Settled - won",J260="Settled - lost"),1,0)</f>
        <v/>
      </c>
      <c r="S260" s="7">
        <f>IF(J260="Settled - won",1,0)</f>
        <v/>
      </c>
      <c r="T260" s="19">
        <f>IF(ISNUMBER(F260),F260/100,0)</f>
        <v/>
      </c>
      <c r="U260" s="10">
        <f>IF(R260=1,(T260-S260)^2,0)</f>
        <v/>
      </c>
    </row>
    <row r="261">
      <c r="A261" s="13" t="n"/>
      <c r="B261" s="14" t="n"/>
      <c r="C261" s="14" t="n"/>
      <c r="D261" s="14" t="n"/>
      <c r="E261" s="14" t="n"/>
      <c r="F261" s="15" t="n"/>
      <c r="G261" s="16" t="n"/>
      <c r="H261" s="8">
        <f>IF(OR(E261="",F261=""),"",E261*F261/100+IF(ISNUMBER(G261),G261,0))</f>
        <v/>
      </c>
      <c r="I261" s="9">
        <f>IF(F261="","",F261/100)</f>
        <v/>
      </c>
      <c r="J261" s="14" t="n"/>
      <c r="K261" s="15" t="n"/>
      <c r="L261" s="16" t="n"/>
      <c r="M261" s="17">
        <f>IF(J261="Settled - won",100,IF(J261="Settled - lost",0,IF(AND(J261="Sold",K261&lt;&gt;""),K261,"")))</f>
        <v/>
      </c>
      <c r="N261" s="8">
        <f>IF(OR(M261="",E261=""),"",E261*M261/100-IF(ISNUMBER(L261),L261,0))</f>
        <v/>
      </c>
      <c r="O261" s="8">
        <f>IF(OR(N261="",H261=""),"",N261-H261)</f>
        <v/>
      </c>
      <c r="P261" s="9">
        <f>IF(OR(O261="",H261="",H261=0),"",O261/H261)</f>
        <v/>
      </c>
      <c r="Q261" s="18">
        <f>IF(H261="","",IF(J261="","Open",J261))</f>
        <v/>
      </c>
      <c r="R261" s="7">
        <f>IF(OR(J261="Settled - won",J261="Settled - lost"),1,0)</f>
        <v/>
      </c>
      <c r="S261" s="7">
        <f>IF(J261="Settled - won",1,0)</f>
        <v/>
      </c>
      <c r="T261" s="19">
        <f>IF(ISNUMBER(F261),F261/100,0)</f>
        <v/>
      </c>
      <c r="U261" s="10">
        <f>IF(R261=1,(T261-S261)^2,0)</f>
        <v/>
      </c>
    </row>
    <row r="262">
      <c r="A262" s="13" t="n"/>
      <c r="B262" s="14" t="n"/>
      <c r="C262" s="14" t="n"/>
      <c r="D262" s="14" t="n"/>
      <c r="E262" s="14" t="n"/>
      <c r="F262" s="15" t="n"/>
      <c r="G262" s="16" t="n"/>
      <c r="H262" s="8">
        <f>IF(OR(E262="",F262=""),"",E262*F262/100+IF(ISNUMBER(G262),G262,0))</f>
        <v/>
      </c>
      <c r="I262" s="9">
        <f>IF(F262="","",F262/100)</f>
        <v/>
      </c>
      <c r="J262" s="14" t="n"/>
      <c r="K262" s="15" t="n"/>
      <c r="L262" s="16" t="n"/>
      <c r="M262" s="17">
        <f>IF(J262="Settled - won",100,IF(J262="Settled - lost",0,IF(AND(J262="Sold",K262&lt;&gt;""),K262,"")))</f>
        <v/>
      </c>
      <c r="N262" s="8">
        <f>IF(OR(M262="",E262=""),"",E262*M262/100-IF(ISNUMBER(L262),L262,0))</f>
        <v/>
      </c>
      <c r="O262" s="8">
        <f>IF(OR(N262="",H262=""),"",N262-H262)</f>
        <v/>
      </c>
      <c r="P262" s="9">
        <f>IF(OR(O262="",H262="",H262=0),"",O262/H262)</f>
        <v/>
      </c>
      <c r="Q262" s="18">
        <f>IF(H262="","",IF(J262="","Open",J262))</f>
        <v/>
      </c>
      <c r="R262" s="7">
        <f>IF(OR(J262="Settled - won",J262="Settled - lost"),1,0)</f>
        <v/>
      </c>
      <c r="S262" s="7">
        <f>IF(J262="Settled - won",1,0)</f>
        <v/>
      </c>
      <c r="T262" s="19">
        <f>IF(ISNUMBER(F262),F262/100,0)</f>
        <v/>
      </c>
      <c r="U262" s="10">
        <f>IF(R262=1,(T262-S262)^2,0)</f>
        <v/>
      </c>
    </row>
    <row r="263">
      <c r="A263" s="13" t="n"/>
      <c r="B263" s="14" t="n"/>
      <c r="C263" s="14" t="n"/>
      <c r="D263" s="14" t="n"/>
      <c r="E263" s="14" t="n"/>
      <c r="F263" s="15" t="n"/>
      <c r="G263" s="16" t="n"/>
      <c r="H263" s="8">
        <f>IF(OR(E263="",F263=""),"",E263*F263/100+IF(ISNUMBER(G263),G263,0))</f>
        <v/>
      </c>
      <c r="I263" s="9">
        <f>IF(F263="","",F263/100)</f>
        <v/>
      </c>
      <c r="J263" s="14" t="n"/>
      <c r="K263" s="15" t="n"/>
      <c r="L263" s="16" t="n"/>
      <c r="M263" s="17">
        <f>IF(J263="Settled - won",100,IF(J263="Settled - lost",0,IF(AND(J263="Sold",K263&lt;&gt;""),K263,"")))</f>
        <v/>
      </c>
      <c r="N263" s="8">
        <f>IF(OR(M263="",E263=""),"",E263*M263/100-IF(ISNUMBER(L263),L263,0))</f>
        <v/>
      </c>
      <c r="O263" s="8">
        <f>IF(OR(N263="",H263=""),"",N263-H263)</f>
        <v/>
      </c>
      <c r="P263" s="9">
        <f>IF(OR(O263="",H263="",H263=0),"",O263/H263)</f>
        <v/>
      </c>
      <c r="Q263" s="18">
        <f>IF(H263="","",IF(J263="","Open",J263))</f>
        <v/>
      </c>
      <c r="R263" s="7">
        <f>IF(OR(J263="Settled - won",J263="Settled - lost"),1,0)</f>
        <v/>
      </c>
      <c r="S263" s="7">
        <f>IF(J263="Settled - won",1,0)</f>
        <v/>
      </c>
      <c r="T263" s="19">
        <f>IF(ISNUMBER(F263),F263/100,0)</f>
        <v/>
      </c>
      <c r="U263" s="10">
        <f>IF(R263=1,(T263-S263)^2,0)</f>
        <v/>
      </c>
    </row>
    <row r="264">
      <c r="A264" s="13" t="n"/>
      <c r="B264" s="14" t="n"/>
      <c r="C264" s="14" t="n"/>
      <c r="D264" s="14" t="n"/>
      <c r="E264" s="14" t="n"/>
      <c r="F264" s="15" t="n"/>
      <c r="G264" s="16" t="n"/>
      <c r="H264" s="8">
        <f>IF(OR(E264="",F264=""),"",E264*F264/100+IF(ISNUMBER(G264),G264,0))</f>
        <v/>
      </c>
      <c r="I264" s="9">
        <f>IF(F264="","",F264/100)</f>
        <v/>
      </c>
      <c r="J264" s="14" t="n"/>
      <c r="K264" s="15" t="n"/>
      <c r="L264" s="16" t="n"/>
      <c r="M264" s="17">
        <f>IF(J264="Settled - won",100,IF(J264="Settled - lost",0,IF(AND(J264="Sold",K264&lt;&gt;""),K264,"")))</f>
        <v/>
      </c>
      <c r="N264" s="8">
        <f>IF(OR(M264="",E264=""),"",E264*M264/100-IF(ISNUMBER(L264),L264,0))</f>
        <v/>
      </c>
      <c r="O264" s="8">
        <f>IF(OR(N264="",H264=""),"",N264-H264)</f>
        <v/>
      </c>
      <c r="P264" s="9">
        <f>IF(OR(O264="",H264="",H264=0),"",O264/H264)</f>
        <v/>
      </c>
      <c r="Q264" s="18">
        <f>IF(H264="","",IF(J264="","Open",J264))</f>
        <v/>
      </c>
      <c r="R264" s="7">
        <f>IF(OR(J264="Settled - won",J264="Settled - lost"),1,0)</f>
        <v/>
      </c>
      <c r="S264" s="7">
        <f>IF(J264="Settled - won",1,0)</f>
        <v/>
      </c>
      <c r="T264" s="19">
        <f>IF(ISNUMBER(F264),F264/100,0)</f>
        <v/>
      </c>
      <c r="U264" s="10">
        <f>IF(R264=1,(T264-S264)^2,0)</f>
        <v/>
      </c>
    </row>
    <row r="265">
      <c r="A265" s="13" t="n"/>
      <c r="B265" s="14" t="n"/>
      <c r="C265" s="14" t="n"/>
      <c r="D265" s="14" t="n"/>
      <c r="E265" s="14" t="n"/>
      <c r="F265" s="15" t="n"/>
      <c r="G265" s="16" t="n"/>
      <c r="H265" s="8">
        <f>IF(OR(E265="",F265=""),"",E265*F265/100+IF(ISNUMBER(G265),G265,0))</f>
        <v/>
      </c>
      <c r="I265" s="9">
        <f>IF(F265="","",F265/100)</f>
        <v/>
      </c>
      <c r="J265" s="14" t="n"/>
      <c r="K265" s="15" t="n"/>
      <c r="L265" s="16" t="n"/>
      <c r="M265" s="17">
        <f>IF(J265="Settled - won",100,IF(J265="Settled - lost",0,IF(AND(J265="Sold",K265&lt;&gt;""),K265,"")))</f>
        <v/>
      </c>
      <c r="N265" s="8">
        <f>IF(OR(M265="",E265=""),"",E265*M265/100-IF(ISNUMBER(L265),L265,0))</f>
        <v/>
      </c>
      <c r="O265" s="8">
        <f>IF(OR(N265="",H265=""),"",N265-H265)</f>
        <v/>
      </c>
      <c r="P265" s="9">
        <f>IF(OR(O265="",H265="",H265=0),"",O265/H265)</f>
        <v/>
      </c>
      <c r="Q265" s="18">
        <f>IF(H265="","",IF(J265="","Open",J265))</f>
        <v/>
      </c>
      <c r="R265" s="7">
        <f>IF(OR(J265="Settled - won",J265="Settled - lost"),1,0)</f>
        <v/>
      </c>
      <c r="S265" s="7">
        <f>IF(J265="Settled - won",1,0)</f>
        <v/>
      </c>
      <c r="T265" s="19">
        <f>IF(ISNUMBER(F265),F265/100,0)</f>
        <v/>
      </c>
      <c r="U265" s="10">
        <f>IF(R265=1,(T265-S265)^2,0)</f>
        <v/>
      </c>
    </row>
    <row r="266">
      <c r="A266" s="13" t="n"/>
      <c r="B266" s="14" t="n"/>
      <c r="C266" s="14" t="n"/>
      <c r="D266" s="14" t="n"/>
      <c r="E266" s="14" t="n"/>
      <c r="F266" s="15" t="n"/>
      <c r="G266" s="16" t="n"/>
      <c r="H266" s="8">
        <f>IF(OR(E266="",F266=""),"",E266*F266/100+IF(ISNUMBER(G266),G266,0))</f>
        <v/>
      </c>
      <c r="I266" s="9">
        <f>IF(F266="","",F266/100)</f>
        <v/>
      </c>
      <c r="J266" s="14" t="n"/>
      <c r="K266" s="15" t="n"/>
      <c r="L266" s="16" t="n"/>
      <c r="M266" s="17">
        <f>IF(J266="Settled - won",100,IF(J266="Settled - lost",0,IF(AND(J266="Sold",K266&lt;&gt;""),K266,"")))</f>
        <v/>
      </c>
      <c r="N266" s="8">
        <f>IF(OR(M266="",E266=""),"",E266*M266/100-IF(ISNUMBER(L266),L266,0))</f>
        <v/>
      </c>
      <c r="O266" s="8">
        <f>IF(OR(N266="",H266=""),"",N266-H266)</f>
        <v/>
      </c>
      <c r="P266" s="9">
        <f>IF(OR(O266="",H266="",H266=0),"",O266/H266)</f>
        <v/>
      </c>
      <c r="Q266" s="18">
        <f>IF(H266="","",IF(J266="","Open",J266))</f>
        <v/>
      </c>
      <c r="R266" s="7">
        <f>IF(OR(J266="Settled - won",J266="Settled - lost"),1,0)</f>
        <v/>
      </c>
      <c r="S266" s="7">
        <f>IF(J266="Settled - won",1,0)</f>
        <v/>
      </c>
      <c r="T266" s="19">
        <f>IF(ISNUMBER(F266),F266/100,0)</f>
        <v/>
      </c>
      <c r="U266" s="10">
        <f>IF(R266=1,(T266-S266)^2,0)</f>
        <v/>
      </c>
    </row>
    <row r="267">
      <c r="A267" s="13" t="n"/>
      <c r="B267" s="14" t="n"/>
      <c r="C267" s="14" t="n"/>
      <c r="D267" s="14" t="n"/>
      <c r="E267" s="14" t="n"/>
      <c r="F267" s="15" t="n"/>
      <c r="G267" s="16" t="n"/>
      <c r="H267" s="8">
        <f>IF(OR(E267="",F267=""),"",E267*F267/100+IF(ISNUMBER(G267),G267,0))</f>
        <v/>
      </c>
      <c r="I267" s="9">
        <f>IF(F267="","",F267/100)</f>
        <v/>
      </c>
      <c r="J267" s="14" t="n"/>
      <c r="K267" s="15" t="n"/>
      <c r="L267" s="16" t="n"/>
      <c r="M267" s="17">
        <f>IF(J267="Settled - won",100,IF(J267="Settled - lost",0,IF(AND(J267="Sold",K267&lt;&gt;""),K267,"")))</f>
        <v/>
      </c>
      <c r="N267" s="8">
        <f>IF(OR(M267="",E267=""),"",E267*M267/100-IF(ISNUMBER(L267),L267,0))</f>
        <v/>
      </c>
      <c r="O267" s="8">
        <f>IF(OR(N267="",H267=""),"",N267-H267)</f>
        <v/>
      </c>
      <c r="P267" s="9">
        <f>IF(OR(O267="",H267="",H267=0),"",O267/H267)</f>
        <v/>
      </c>
      <c r="Q267" s="18">
        <f>IF(H267="","",IF(J267="","Open",J267))</f>
        <v/>
      </c>
      <c r="R267" s="7">
        <f>IF(OR(J267="Settled - won",J267="Settled - lost"),1,0)</f>
        <v/>
      </c>
      <c r="S267" s="7">
        <f>IF(J267="Settled - won",1,0)</f>
        <v/>
      </c>
      <c r="T267" s="19">
        <f>IF(ISNUMBER(F267),F267/100,0)</f>
        <v/>
      </c>
      <c r="U267" s="10">
        <f>IF(R267=1,(T267-S267)^2,0)</f>
        <v/>
      </c>
    </row>
    <row r="268">
      <c r="A268" s="13" t="n"/>
      <c r="B268" s="14" t="n"/>
      <c r="C268" s="14" t="n"/>
      <c r="D268" s="14" t="n"/>
      <c r="E268" s="14" t="n"/>
      <c r="F268" s="15" t="n"/>
      <c r="G268" s="16" t="n"/>
      <c r="H268" s="8">
        <f>IF(OR(E268="",F268=""),"",E268*F268/100+IF(ISNUMBER(G268),G268,0))</f>
        <v/>
      </c>
      <c r="I268" s="9">
        <f>IF(F268="","",F268/100)</f>
        <v/>
      </c>
      <c r="J268" s="14" t="n"/>
      <c r="K268" s="15" t="n"/>
      <c r="L268" s="16" t="n"/>
      <c r="M268" s="17">
        <f>IF(J268="Settled - won",100,IF(J268="Settled - lost",0,IF(AND(J268="Sold",K268&lt;&gt;""),K268,"")))</f>
        <v/>
      </c>
      <c r="N268" s="8">
        <f>IF(OR(M268="",E268=""),"",E268*M268/100-IF(ISNUMBER(L268),L268,0))</f>
        <v/>
      </c>
      <c r="O268" s="8">
        <f>IF(OR(N268="",H268=""),"",N268-H268)</f>
        <v/>
      </c>
      <c r="P268" s="9">
        <f>IF(OR(O268="",H268="",H268=0),"",O268/H268)</f>
        <v/>
      </c>
      <c r="Q268" s="18">
        <f>IF(H268="","",IF(J268="","Open",J268))</f>
        <v/>
      </c>
      <c r="R268" s="7">
        <f>IF(OR(J268="Settled - won",J268="Settled - lost"),1,0)</f>
        <v/>
      </c>
      <c r="S268" s="7">
        <f>IF(J268="Settled - won",1,0)</f>
        <v/>
      </c>
      <c r="T268" s="19">
        <f>IF(ISNUMBER(F268),F268/100,0)</f>
        <v/>
      </c>
      <c r="U268" s="10">
        <f>IF(R268=1,(T268-S268)^2,0)</f>
        <v/>
      </c>
    </row>
    <row r="269">
      <c r="A269" s="13" t="n"/>
      <c r="B269" s="14" t="n"/>
      <c r="C269" s="14" t="n"/>
      <c r="D269" s="14" t="n"/>
      <c r="E269" s="14" t="n"/>
      <c r="F269" s="15" t="n"/>
      <c r="G269" s="16" t="n"/>
      <c r="H269" s="8">
        <f>IF(OR(E269="",F269=""),"",E269*F269/100+IF(ISNUMBER(G269),G269,0))</f>
        <v/>
      </c>
      <c r="I269" s="9">
        <f>IF(F269="","",F269/100)</f>
        <v/>
      </c>
      <c r="J269" s="14" t="n"/>
      <c r="K269" s="15" t="n"/>
      <c r="L269" s="16" t="n"/>
      <c r="M269" s="17">
        <f>IF(J269="Settled - won",100,IF(J269="Settled - lost",0,IF(AND(J269="Sold",K269&lt;&gt;""),K269,"")))</f>
        <v/>
      </c>
      <c r="N269" s="8">
        <f>IF(OR(M269="",E269=""),"",E269*M269/100-IF(ISNUMBER(L269),L269,0))</f>
        <v/>
      </c>
      <c r="O269" s="8">
        <f>IF(OR(N269="",H269=""),"",N269-H269)</f>
        <v/>
      </c>
      <c r="P269" s="9">
        <f>IF(OR(O269="",H269="",H269=0),"",O269/H269)</f>
        <v/>
      </c>
      <c r="Q269" s="18">
        <f>IF(H269="","",IF(J269="","Open",J269))</f>
        <v/>
      </c>
      <c r="R269" s="7">
        <f>IF(OR(J269="Settled - won",J269="Settled - lost"),1,0)</f>
        <v/>
      </c>
      <c r="S269" s="7">
        <f>IF(J269="Settled - won",1,0)</f>
        <v/>
      </c>
      <c r="T269" s="19">
        <f>IF(ISNUMBER(F269),F269/100,0)</f>
        <v/>
      </c>
      <c r="U269" s="10">
        <f>IF(R269=1,(T269-S269)^2,0)</f>
        <v/>
      </c>
    </row>
    <row r="270">
      <c r="A270" s="13" t="n"/>
      <c r="B270" s="14" t="n"/>
      <c r="C270" s="14" t="n"/>
      <c r="D270" s="14" t="n"/>
      <c r="E270" s="14" t="n"/>
      <c r="F270" s="15" t="n"/>
      <c r="G270" s="16" t="n"/>
      <c r="H270" s="8">
        <f>IF(OR(E270="",F270=""),"",E270*F270/100+IF(ISNUMBER(G270),G270,0))</f>
        <v/>
      </c>
      <c r="I270" s="9">
        <f>IF(F270="","",F270/100)</f>
        <v/>
      </c>
      <c r="J270" s="14" t="n"/>
      <c r="K270" s="15" t="n"/>
      <c r="L270" s="16" t="n"/>
      <c r="M270" s="17">
        <f>IF(J270="Settled - won",100,IF(J270="Settled - lost",0,IF(AND(J270="Sold",K270&lt;&gt;""),K270,"")))</f>
        <v/>
      </c>
      <c r="N270" s="8">
        <f>IF(OR(M270="",E270=""),"",E270*M270/100-IF(ISNUMBER(L270),L270,0))</f>
        <v/>
      </c>
      <c r="O270" s="8">
        <f>IF(OR(N270="",H270=""),"",N270-H270)</f>
        <v/>
      </c>
      <c r="P270" s="9">
        <f>IF(OR(O270="",H270="",H270=0),"",O270/H270)</f>
        <v/>
      </c>
      <c r="Q270" s="18">
        <f>IF(H270="","",IF(J270="","Open",J270))</f>
        <v/>
      </c>
      <c r="R270" s="7">
        <f>IF(OR(J270="Settled - won",J270="Settled - lost"),1,0)</f>
        <v/>
      </c>
      <c r="S270" s="7">
        <f>IF(J270="Settled - won",1,0)</f>
        <v/>
      </c>
      <c r="T270" s="19">
        <f>IF(ISNUMBER(F270),F270/100,0)</f>
        <v/>
      </c>
      <c r="U270" s="10">
        <f>IF(R270=1,(T270-S270)^2,0)</f>
        <v/>
      </c>
    </row>
    <row r="271">
      <c r="A271" s="13" t="n"/>
      <c r="B271" s="14" t="n"/>
      <c r="C271" s="14" t="n"/>
      <c r="D271" s="14" t="n"/>
      <c r="E271" s="14" t="n"/>
      <c r="F271" s="15" t="n"/>
      <c r="G271" s="16" t="n"/>
      <c r="H271" s="8">
        <f>IF(OR(E271="",F271=""),"",E271*F271/100+IF(ISNUMBER(G271),G271,0))</f>
        <v/>
      </c>
      <c r="I271" s="9">
        <f>IF(F271="","",F271/100)</f>
        <v/>
      </c>
      <c r="J271" s="14" t="n"/>
      <c r="K271" s="15" t="n"/>
      <c r="L271" s="16" t="n"/>
      <c r="M271" s="17">
        <f>IF(J271="Settled - won",100,IF(J271="Settled - lost",0,IF(AND(J271="Sold",K271&lt;&gt;""),K271,"")))</f>
        <v/>
      </c>
      <c r="N271" s="8">
        <f>IF(OR(M271="",E271=""),"",E271*M271/100-IF(ISNUMBER(L271),L271,0))</f>
        <v/>
      </c>
      <c r="O271" s="8">
        <f>IF(OR(N271="",H271=""),"",N271-H271)</f>
        <v/>
      </c>
      <c r="P271" s="9">
        <f>IF(OR(O271="",H271="",H271=0),"",O271/H271)</f>
        <v/>
      </c>
      <c r="Q271" s="18">
        <f>IF(H271="","",IF(J271="","Open",J271))</f>
        <v/>
      </c>
      <c r="R271" s="7">
        <f>IF(OR(J271="Settled - won",J271="Settled - lost"),1,0)</f>
        <v/>
      </c>
      <c r="S271" s="7">
        <f>IF(J271="Settled - won",1,0)</f>
        <v/>
      </c>
      <c r="T271" s="19">
        <f>IF(ISNUMBER(F271),F271/100,0)</f>
        <v/>
      </c>
      <c r="U271" s="10">
        <f>IF(R271=1,(T271-S271)^2,0)</f>
        <v/>
      </c>
    </row>
    <row r="272">
      <c r="A272" s="13" t="n"/>
      <c r="B272" s="14" t="n"/>
      <c r="C272" s="14" t="n"/>
      <c r="D272" s="14" t="n"/>
      <c r="E272" s="14" t="n"/>
      <c r="F272" s="15" t="n"/>
      <c r="G272" s="16" t="n"/>
      <c r="H272" s="8">
        <f>IF(OR(E272="",F272=""),"",E272*F272/100+IF(ISNUMBER(G272),G272,0))</f>
        <v/>
      </c>
      <c r="I272" s="9">
        <f>IF(F272="","",F272/100)</f>
        <v/>
      </c>
      <c r="J272" s="14" t="n"/>
      <c r="K272" s="15" t="n"/>
      <c r="L272" s="16" t="n"/>
      <c r="M272" s="17">
        <f>IF(J272="Settled - won",100,IF(J272="Settled - lost",0,IF(AND(J272="Sold",K272&lt;&gt;""),K272,"")))</f>
        <v/>
      </c>
      <c r="N272" s="8">
        <f>IF(OR(M272="",E272=""),"",E272*M272/100-IF(ISNUMBER(L272),L272,0))</f>
        <v/>
      </c>
      <c r="O272" s="8">
        <f>IF(OR(N272="",H272=""),"",N272-H272)</f>
        <v/>
      </c>
      <c r="P272" s="9">
        <f>IF(OR(O272="",H272="",H272=0),"",O272/H272)</f>
        <v/>
      </c>
      <c r="Q272" s="18">
        <f>IF(H272="","",IF(J272="","Open",J272))</f>
        <v/>
      </c>
      <c r="R272" s="7">
        <f>IF(OR(J272="Settled - won",J272="Settled - lost"),1,0)</f>
        <v/>
      </c>
      <c r="S272" s="7">
        <f>IF(J272="Settled - won",1,0)</f>
        <v/>
      </c>
      <c r="T272" s="19">
        <f>IF(ISNUMBER(F272),F272/100,0)</f>
        <v/>
      </c>
      <c r="U272" s="10">
        <f>IF(R272=1,(T272-S272)^2,0)</f>
        <v/>
      </c>
    </row>
    <row r="273">
      <c r="A273" s="13" t="n"/>
      <c r="B273" s="14" t="n"/>
      <c r="C273" s="14" t="n"/>
      <c r="D273" s="14" t="n"/>
      <c r="E273" s="14" t="n"/>
      <c r="F273" s="15" t="n"/>
      <c r="G273" s="16" t="n"/>
      <c r="H273" s="8">
        <f>IF(OR(E273="",F273=""),"",E273*F273/100+IF(ISNUMBER(G273),G273,0))</f>
        <v/>
      </c>
      <c r="I273" s="9">
        <f>IF(F273="","",F273/100)</f>
        <v/>
      </c>
      <c r="J273" s="14" t="n"/>
      <c r="K273" s="15" t="n"/>
      <c r="L273" s="16" t="n"/>
      <c r="M273" s="17">
        <f>IF(J273="Settled - won",100,IF(J273="Settled - lost",0,IF(AND(J273="Sold",K273&lt;&gt;""),K273,"")))</f>
        <v/>
      </c>
      <c r="N273" s="8">
        <f>IF(OR(M273="",E273=""),"",E273*M273/100-IF(ISNUMBER(L273),L273,0))</f>
        <v/>
      </c>
      <c r="O273" s="8">
        <f>IF(OR(N273="",H273=""),"",N273-H273)</f>
        <v/>
      </c>
      <c r="P273" s="9">
        <f>IF(OR(O273="",H273="",H273=0),"",O273/H273)</f>
        <v/>
      </c>
      <c r="Q273" s="18">
        <f>IF(H273="","",IF(J273="","Open",J273))</f>
        <v/>
      </c>
      <c r="R273" s="7">
        <f>IF(OR(J273="Settled - won",J273="Settled - lost"),1,0)</f>
        <v/>
      </c>
      <c r="S273" s="7">
        <f>IF(J273="Settled - won",1,0)</f>
        <v/>
      </c>
      <c r="T273" s="19">
        <f>IF(ISNUMBER(F273),F273/100,0)</f>
        <v/>
      </c>
      <c r="U273" s="10">
        <f>IF(R273=1,(T273-S273)^2,0)</f>
        <v/>
      </c>
    </row>
    <row r="274">
      <c r="A274" s="13" t="n"/>
      <c r="B274" s="14" t="n"/>
      <c r="C274" s="14" t="n"/>
      <c r="D274" s="14" t="n"/>
      <c r="E274" s="14" t="n"/>
      <c r="F274" s="15" t="n"/>
      <c r="G274" s="16" t="n"/>
      <c r="H274" s="8">
        <f>IF(OR(E274="",F274=""),"",E274*F274/100+IF(ISNUMBER(G274),G274,0))</f>
        <v/>
      </c>
      <c r="I274" s="9">
        <f>IF(F274="","",F274/100)</f>
        <v/>
      </c>
      <c r="J274" s="14" t="n"/>
      <c r="K274" s="15" t="n"/>
      <c r="L274" s="16" t="n"/>
      <c r="M274" s="17">
        <f>IF(J274="Settled - won",100,IF(J274="Settled - lost",0,IF(AND(J274="Sold",K274&lt;&gt;""),K274,"")))</f>
        <v/>
      </c>
      <c r="N274" s="8">
        <f>IF(OR(M274="",E274=""),"",E274*M274/100-IF(ISNUMBER(L274),L274,0))</f>
        <v/>
      </c>
      <c r="O274" s="8">
        <f>IF(OR(N274="",H274=""),"",N274-H274)</f>
        <v/>
      </c>
      <c r="P274" s="9">
        <f>IF(OR(O274="",H274="",H274=0),"",O274/H274)</f>
        <v/>
      </c>
      <c r="Q274" s="18">
        <f>IF(H274="","",IF(J274="","Open",J274))</f>
        <v/>
      </c>
      <c r="R274" s="7">
        <f>IF(OR(J274="Settled - won",J274="Settled - lost"),1,0)</f>
        <v/>
      </c>
      <c r="S274" s="7">
        <f>IF(J274="Settled - won",1,0)</f>
        <v/>
      </c>
      <c r="T274" s="19">
        <f>IF(ISNUMBER(F274),F274/100,0)</f>
        <v/>
      </c>
      <c r="U274" s="10">
        <f>IF(R274=1,(T274-S274)^2,0)</f>
        <v/>
      </c>
    </row>
    <row r="275">
      <c r="A275" s="13" t="n"/>
      <c r="B275" s="14" t="n"/>
      <c r="C275" s="14" t="n"/>
      <c r="D275" s="14" t="n"/>
      <c r="E275" s="14" t="n"/>
      <c r="F275" s="15" t="n"/>
      <c r="G275" s="16" t="n"/>
      <c r="H275" s="8">
        <f>IF(OR(E275="",F275=""),"",E275*F275/100+IF(ISNUMBER(G275),G275,0))</f>
        <v/>
      </c>
      <c r="I275" s="9">
        <f>IF(F275="","",F275/100)</f>
        <v/>
      </c>
      <c r="J275" s="14" t="n"/>
      <c r="K275" s="15" t="n"/>
      <c r="L275" s="16" t="n"/>
      <c r="M275" s="17">
        <f>IF(J275="Settled - won",100,IF(J275="Settled - lost",0,IF(AND(J275="Sold",K275&lt;&gt;""),K275,"")))</f>
        <v/>
      </c>
      <c r="N275" s="8">
        <f>IF(OR(M275="",E275=""),"",E275*M275/100-IF(ISNUMBER(L275),L275,0))</f>
        <v/>
      </c>
      <c r="O275" s="8">
        <f>IF(OR(N275="",H275=""),"",N275-H275)</f>
        <v/>
      </c>
      <c r="P275" s="9">
        <f>IF(OR(O275="",H275="",H275=0),"",O275/H275)</f>
        <v/>
      </c>
      <c r="Q275" s="18">
        <f>IF(H275="","",IF(J275="","Open",J275))</f>
        <v/>
      </c>
      <c r="R275" s="7">
        <f>IF(OR(J275="Settled - won",J275="Settled - lost"),1,0)</f>
        <v/>
      </c>
      <c r="S275" s="7">
        <f>IF(J275="Settled - won",1,0)</f>
        <v/>
      </c>
      <c r="T275" s="19">
        <f>IF(ISNUMBER(F275),F275/100,0)</f>
        <v/>
      </c>
      <c r="U275" s="10">
        <f>IF(R275=1,(T275-S275)^2,0)</f>
        <v/>
      </c>
    </row>
    <row r="276">
      <c r="A276" s="13" t="n"/>
      <c r="B276" s="14" t="n"/>
      <c r="C276" s="14" t="n"/>
      <c r="D276" s="14" t="n"/>
      <c r="E276" s="14" t="n"/>
      <c r="F276" s="15" t="n"/>
      <c r="G276" s="16" t="n"/>
      <c r="H276" s="8">
        <f>IF(OR(E276="",F276=""),"",E276*F276/100+IF(ISNUMBER(G276),G276,0))</f>
        <v/>
      </c>
      <c r="I276" s="9">
        <f>IF(F276="","",F276/100)</f>
        <v/>
      </c>
      <c r="J276" s="14" t="n"/>
      <c r="K276" s="15" t="n"/>
      <c r="L276" s="16" t="n"/>
      <c r="M276" s="17">
        <f>IF(J276="Settled - won",100,IF(J276="Settled - lost",0,IF(AND(J276="Sold",K276&lt;&gt;""),K276,"")))</f>
        <v/>
      </c>
      <c r="N276" s="8">
        <f>IF(OR(M276="",E276=""),"",E276*M276/100-IF(ISNUMBER(L276),L276,0))</f>
        <v/>
      </c>
      <c r="O276" s="8">
        <f>IF(OR(N276="",H276=""),"",N276-H276)</f>
        <v/>
      </c>
      <c r="P276" s="9">
        <f>IF(OR(O276="",H276="",H276=0),"",O276/H276)</f>
        <v/>
      </c>
      <c r="Q276" s="18">
        <f>IF(H276="","",IF(J276="","Open",J276))</f>
        <v/>
      </c>
      <c r="R276" s="7">
        <f>IF(OR(J276="Settled - won",J276="Settled - lost"),1,0)</f>
        <v/>
      </c>
      <c r="S276" s="7">
        <f>IF(J276="Settled - won",1,0)</f>
        <v/>
      </c>
      <c r="T276" s="19">
        <f>IF(ISNUMBER(F276),F276/100,0)</f>
        <v/>
      </c>
      <c r="U276" s="10">
        <f>IF(R276=1,(T276-S276)^2,0)</f>
        <v/>
      </c>
    </row>
    <row r="277">
      <c r="A277" s="13" t="n"/>
      <c r="B277" s="14" t="n"/>
      <c r="C277" s="14" t="n"/>
      <c r="D277" s="14" t="n"/>
      <c r="E277" s="14" t="n"/>
      <c r="F277" s="15" t="n"/>
      <c r="G277" s="16" t="n"/>
      <c r="H277" s="8">
        <f>IF(OR(E277="",F277=""),"",E277*F277/100+IF(ISNUMBER(G277),G277,0))</f>
        <v/>
      </c>
      <c r="I277" s="9">
        <f>IF(F277="","",F277/100)</f>
        <v/>
      </c>
      <c r="J277" s="14" t="n"/>
      <c r="K277" s="15" t="n"/>
      <c r="L277" s="16" t="n"/>
      <c r="M277" s="17">
        <f>IF(J277="Settled - won",100,IF(J277="Settled - lost",0,IF(AND(J277="Sold",K277&lt;&gt;""),K277,"")))</f>
        <v/>
      </c>
      <c r="N277" s="8">
        <f>IF(OR(M277="",E277=""),"",E277*M277/100-IF(ISNUMBER(L277),L277,0))</f>
        <v/>
      </c>
      <c r="O277" s="8">
        <f>IF(OR(N277="",H277=""),"",N277-H277)</f>
        <v/>
      </c>
      <c r="P277" s="9">
        <f>IF(OR(O277="",H277="",H277=0),"",O277/H277)</f>
        <v/>
      </c>
      <c r="Q277" s="18">
        <f>IF(H277="","",IF(J277="","Open",J277))</f>
        <v/>
      </c>
      <c r="R277" s="7">
        <f>IF(OR(J277="Settled - won",J277="Settled - lost"),1,0)</f>
        <v/>
      </c>
      <c r="S277" s="7">
        <f>IF(J277="Settled - won",1,0)</f>
        <v/>
      </c>
      <c r="T277" s="19">
        <f>IF(ISNUMBER(F277),F277/100,0)</f>
        <v/>
      </c>
      <c r="U277" s="10">
        <f>IF(R277=1,(T277-S277)^2,0)</f>
        <v/>
      </c>
    </row>
    <row r="278">
      <c r="A278" s="13" t="n"/>
      <c r="B278" s="14" t="n"/>
      <c r="C278" s="14" t="n"/>
      <c r="D278" s="14" t="n"/>
      <c r="E278" s="14" t="n"/>
      <c r="F278" s="15" t="n"/>
      <c r="G278" s="16" t="n"/>
      <c r="H278" s="8">
        <f>IF(OR(E278="",F278=""),"",E278*F278/100+IF(ISNUMBER(G278),G278,0))</f>
        <v/>
      </c>
      <c r="I278" s="9">
        <f>IF(F278="","",F278/100)</f>
        <v/>
      </c>
      <c r="J278" s="14" t="n"/>
      <c r="K278" s="15" t="n"/>
      <c r="L278" s="16" t="n"/>
      <c r="M278" s="17">
        <f>IF(J278="Settled - won",100,IF(J278="Settled - lost",0,IF(AND(J278="Sold",K278&lt;&gt;""),K278,"")))</f>
        <v/>
      </c>
      <c r="N278" s="8">
        <f>IF(OR(M278="",E278=""),"",E278*M278/100-IF(ISNUMBER(L278),L278,0))</f>
        <v/>
      </c>
      <c r="O278" s="8">
        <f>IF(OR(N278="",H278=""),"",N278-H278)</f>
        <v/>
      </c>
      <c r="P278" s="9">
        <f>IF(OR(O278="",H278="",H278=0),"",O278/H278)</f>
        <v/>
      </c>
      <c r="Q278" s="18">
        <f>IF(H278="","",IF(J278="","Open",J278))</f>
        <v/>
      </c>
      <c r="R278" s="7">
        <f>IF(OR(J278="Settled - won",J278="Settled - lost"),1,0)</f>
        <v/>
      </c>
      <c r="S278" s="7">
        <f>IF(J278="Settled - won",1,0)</f>
        <v/>
      </c>
      <c r="T278" s="19">
        <f>IF(ISNUMBER(F278),F278/100,0)</f>
        <v/>
      </c>
      <c r="U278" s="10">
        <f>IF(R278=1,(T278-S278)^2,0)</f>
        <v/>
      </c>
    </row>
    <row r="279">
      <c r="A279" s="13" t="n"/>
      <c r="B279" s="14" t="n"/>
      <c r="C279" s="14" t="n"/>
      <c r="D279" s="14" t="n"/>
      <c r="E279" s="14" t="n"/>
      <c r="F279" s="15" t="n"/>
      <c r="G279" s="16" t="n"/>
      <c r="H279" s="8">
        <f>IF(OR(E279="",F279=""),"",E279*F279/100+IF(ISNUMBER(G279),G279,0))</f>
        <v/>
      </c>
      <c r="I279" s="9">
        <f>IF(F279="","",F279/100)</f>
        <v/>
      </c>
      <c r="J279" s="14" t="n"/>
      <c r="K279" s="15" t="n"/>
      <c r="L279" s="16" t="n"/>
      <c r="M279" s="17">
        <f>IF(J279="Settled - won",100,IF(J279="Settled - lost",0,IF(AND(J279="Sold",K279&lt;&gt;""),K279,"")))</f>
        <v/>
      </c>
      <c r="N279" s="8">
        <f>IF(OR(M279="",E279=""),"",E279*M279/100-IF(ISNUMBER(L279),L279,0))</f>
        <v/>
      </c>
      <c r="O279" s="8">
        <f>IF(OR(N279="",H279=""),"",N279-H279)</f>
        <v/>
      </c>
      <c r="P279" s="9">
        <f>IF(OR(O279="",H279="",H279=0),"",O279/H279)</f>
        <v/>
      </c>
      <c r="Q279" s="18">
        <f>IF(H279="","",IF(J279="","Open",J279))</f>
        <v/>
      </c>
      <c r="R279" s="7">
        <f>IF(OR(J279="Settled - won",J279="Settled - lost"),1,0)</f>
        <v/>
      </c>
      <c r="S279" s="7">
        <f>IF(J279="Settled - won",1,0)</f>
        <v/>
      </c>
      <c r="T279" s="19">
        <f>IF(ISNUMBER(F279),F279/100,0)</f>
        <v/>
      </c>
      <c r="U279" s="10">
        <f>IF(R279=1,(T279-S279)^2,0)</f>
        <v/>
      </c>
    </row>
    <row r="280">
      <c r="A280" s="13" t="n"/>
      <c r="B280" s="14" t="n"/>
      <c r="C280" s="14" t="n"/>
      <c r="D280" s="14" t="n"/>
      <c r="E280" s="14" t="n"/>
      <c r="F280" s="15" t="n"/>
      <c r="G280" s="16" t="n"/>
      <c r="H280" s="8">
        <f>IF(OR(E280="",F280=""),"",E280*F280/100+IF(ISNUMBER(G280),G280,0))</f>
        <v/>
      </c>
      <c r="I280" s="9">
        <f>IF(F280="","",F280/100)</f>
        <v/>
      </c>
      <c r="J280" s="14" t="n"/>
      <c r="K280" s="15" t="n"/>
      <c r="L280" s="16" t="n"/>
      <c r="M280" s="17">
        <f>IF(J280="Settled - won",100,IF(J280="Settled - lost",0,IF(AND(J280="Sold",K280&lt;&gt;""),K280,"")))</f>
        <v/>
      </c>
      <c r="N280" s="8">
        <f>IF(OR(M280="",E280=""),"",E280*M280/100-IF(ISNUMBER(L280),L280,0))</f>
        <v/>
      </c>
      <c r="O280" s="8">
        <f>IF(OR(N280="",H280=""),"",N280-H280)</f>
        <v/>
      </c>
      <c r="P280" s="9">
        <f>IF(OR(O280="",H280="",H280=0),"",O280/H280)</f>
        <v/>
      </c>
      <c r="Q280" s="18">
        <f>IF(H280="","",IF(J280="","Open",J280))</f>
        <v/>
      </c>
      <c r="R280" s="7">
        <f>IF(OR(J280="Settled - won",J280="Settled - lost"),1,0)</f>
        <v/>
      </c>
      <c r="S280" s="7">
        <f>IF(J280="Settled - won",1,0)</f>
        <v/>
      </c>
      <c r="T280" s="19">
        <f>IF(ISNUMBER(F280),F280/100,0)</f>
        <v/>
      </c>
      <c r="U280" s="10">
        <f>IF(R280=1,(T280-S280)^2,0)</f>
        <v/>
      </c>
    </row>
    <row r="281">
      <c r="A281" s="13" t="n"/>
      <c r="B281" s="14" t="n"/>
      <c r="C281" s="14" t="n"/>
      <c r="D281" s="14" t="n"/>
      <c r="E281" s="14" t="n"/>
      <c r="F281" s="15" t="n"/>
      <c r="G281" s="16" t="n"/>
      <c r="H281" s="8">
        <f>IF(OR(E281="",F281=""),"",E281*F281/100+IF(ISNUMBER(G281),G281,0))</f>
        <v/>
      </c>
      <c r="I281" s="9">
        <f>IF(F281="","",F281/100)</f>
        <v/>
      </c>
      <c r="J281" s="14" t="n"/>
      <c r="K281" s="15" t="n"/>
      <c r="L281" s="16" t="n"/>
      <c r="M281" s="17">
        <f>IF(J281="Settled - won",100,IF(J281="Settled - lost",0,IF(AND(J281="Sold",K281&lt;&gt;""),K281,"")))</f>
        <v/>
      </c>
      <c r="N281" s="8">
        <f>IF(OR(M281="",E281=""),"",E281*M281/100-IF(ISNUMBER(L281),L281,0))</f>
        <v/>
      </c>
      <c r="O281" s="8">
        <f>IF(OR(N281="",H281=""),"",N281-H281)</f>
        <v/>
      </c>
      <c r="P281" s="9">
        <f>IF(OR(O281="",H281="",H281=0),"",O281/H281)</f>
        <v/>
      </c>
      <c r="Q281" s="18">
        <f>IF(H281="","",IF(J281="","Open",J281))</f>
        <v/>
      </c>
      <c r="R281" s="7">
        <f>IF(OR(J281="Settled - won",J281="Settled - lost"),1,0)</f>
        <v/>
      </c>
      <c r="S281" s="7">
        <f>IF(J281="Settled - won",1,0)</f>
        <v/>
      </c>
      <c r="T281" s="19">
        <f>IF(ISNUMBER(F281),F281/100,0)</f>
        <v/>
      </c>
      <c r="U281" s="10">
        <f>IF(R281=1,(T281-S281)^2,0)</f>
        <v/>
      </c>
    </row>
    <row r="282">
      <c r="A282" s="13" t="n"/>
      <c r="B282" s="14" t="n"/>
      <c r="C282" s="14" t="n"/>
      <c r="D282" s="14" t="n"/>
      <c r="E282" s="14" t="n"/>
      <c r="F282" s="15" t="n"/>
      <c r="G282" s="16" t="n"/>
      <c r="H282" s="8">
        <f>IF(OR(E282="",F282=""),"",E282*F282/100+IF(ISNUMBER(G282),G282,0))</f>
        <v/>
      </c>
      <c r="I282" s="9">
        <f>IF(F282="","",F282/100)</f>
        <v/>
      </c>
      <c r="J282" s="14" t="n"/>
      <c r="K282" s="15" t="n"/>
      <c r="L282" s="16" t="n"/>
      <c r="M282" s="17">
        <f>IF(J282="Settled - won",100,IF(J282="Settled - lost",0,IF(AND(J282="Sold",K282&lt;&gt;""),K282,"")))</f>
        <v/>
      </c>
      <c r="N282" s="8">
        <f>IF(OR(M282="",E282=""),"",E282*M282/100-IF(ISNUMBER(L282),L282,0))</f>
        <v/>
      </c>
      <c r="O282" s="8">
        <f>IF(OR(N282="",H282=""),"",N282-H282)</f>
        <v/>
      </c>
      <c r="P282" s="9">
        <f>IF(OR(O282="",H282="",H282=0),"",O282/H282)</f>
        <v/>
      </c>
      <c r="Q282" s="18">
        <f>IF(H282="","",IF(J282="","Open",J282))</f>
        <v/>
      </c>
      <c r="R282" s="7">
        <f>IF(OR(J282="Settled - won",J282="Settled - lost"),1,0)</f>
        <v/>
      </c>
      <c r="S282" s="7">
        <f>IF(J282="Settled - won",1,0)</f>
        <v/>
      </c>
      <c r="T282" s="19">
        <f>IF(ISNUMBER(F282),F282/100,0)</f>
        <v/>
      </c>
      <c r="U282" s="10">
        <f>IF(R282=1,(T282-S282)^2,0)</f>
        <v/>
      </c>
    </row>
    <row r="283">
      <c r="A283" s="13" t="n"/>
      <c r="B283" s="14" t="n"/>
      <c r="C283" s="14" t="n"/>
      <c r="D283" s="14" t="n"/>
      <c r="E283" s="14" t="n"/>
      <c r="F283" s="15" t="n"/>
      <c r="G283" s="16" t="n"/>
      <c r="H283" s="8">
        <f>IF(OR(E283="",F283=""),"",E283*F283/100+IF(ISNUMBER(G283),G283,0))</f>
        <v/>
      </c>
      <c r="I283" s="9">
        <f>IF(F283="","",F283/100)</f>
        <v/>
      </c>
      <c r="J283" s="14" t="n"/>
      <c r="K283" s="15" t="n"/>
      <c r="L283" s="16" t="n"/>
      <c r="M283" s="17">
        <f>IF(J283="Settled - won",100,IF(J283="Settled - lost",0,IF(AND(J283="Sold",K283&lt;&gt;""),K283,"")))</f>
        <v/>
      </c>
      <c r="N283" s="8">
        <f>IF(OR(M283="",E283=""),"",E283*M283/100-IF(ISNUMBER(L283),L283,0))</f>
        <v/>
      </c>
      <c r="O283" s="8">
        <f>IF(OR(N283="",H283=""),"",N283-H283)</f>
        <v/>
      </c>
      <c r="P283" s="9">
        <f>IF(OR(O283="",H283="",H283=0),"",O283/H283)</f>
        <v/>
      </c>
      <c r="Q283" s="18">
        <f>IF(H283="","",IF(J283="","Open",J283))</f>
        <v/>
      </c>
      <c r="R283" s="7">
        <f>IF(OR(J283="Settled - won",J283="Settled - lost"),1,0)</f>
        <v/>
      </c>
      <c r="S283" s="7">
        <f>IF(J283="Settled - won",1,0)</f>
        <v/>
      </c>
      <c r="T283" s="19">
        <f>IF(ISNUMBER(F283),F283/100,0)</f>
        <v/>
      </c>
      <c r="U283" s="10">
        <f>IF(R283=1,(T283-S283)^2,0)</f>
        <v/>
      </c>
    </row>
    <row r="284">
      <c r="A284" s="13" t="n"/>
      <c r="B284" s="14" t="n"/>
      <c r="C284" s="14" t="n"/>
      <c r="D284" s="14" t="n"/>
      <c r="E284" s="14" t="n"/>
      <c r="F284" s="15" t="n"/>
      <c r="G284" s="16" t="n"/>
      <c r="H284" s="8">
        <f>IF(OR(E284="",F284=""),"",E284*F284/100+IF(ISNUMBER(G284),G284,0))</f>
        <v/>
      </c>
      <c r="I284" s="9">
        <f>IF(F284="","",F284/100)</f>
        <v/>
      </c>
      <c r="J284" s="14" t="n"/>
      <c r="K284" s="15" t="n"/>
      <c r="L284" s="16" t="n"/>
      <c r="M284" s="17">
        <f>IF(J284="Settled - won",100,IF(J284="Settled - lost",0,IF(AND(J284="Sold",K284&lt;&gt;""),K284,"")))</f>
        <v/>
      </c>
      <c r="N284" s="8">
        <f>IF(OR(M284="",E284=""),"",E284*M284/100-IF(ISNUMBER(L284),L284,0))</f>
        <v/>
      </c>
      <c r="O284" s="8">
        <f>IF(OR(N284="",H284=""),"",N284-H284)</f>
        <v/>
      </c>
      <c r="P284" s="9">
        <f>IF(OR(O284="",H284="",H284=0),"",O284/H284)</f>
        <v/>
      </c>
      <c r="Q284" s="18">
        <f>IF(H284="","",IF(J284="","Open",J284))</f>
        <v/>
      </c>
      <c r="R284" s="7">
        <f>IF(OR(J284="Settled - won",J284="Settled - lost"),1,0)</f>
        <v/>
      </c>
      <c r="S284" s="7">
        <f>IF(J284="Settled - won",1,0)</f>
        <v/>
      </c>
      <c r="T284" s="19">
        <f>IF(ISNUMBER(F284),F284/100,0)</f>
        <v/>
      </c>
      <c r="U284" s="10">
        <f>IF(R284=1,(T284-S284)^2,0)</f>
        <v/>
      </c>
    </row>
    <row r="285">
      <c r="A285" s="13" t="n"/>
      <c r="B285" s="14" t="n"/>
      <c r="C285" s="14" t="n"/>
      <c r="D285" s="14" t="n"/>
      <c r="E285" s="14" t="n"/>
      <c r="F285" s="15" t="n"/>
      <c r="G285" s="16" t="n"/>
      <c r="H285" s="8">
        <f>IF(OR(E285="",F285=""),"",E285*F285/100+IF(ISNUMBER(G285),G285,0))</f>
        <v/>
      </c>
      <c r="I285" s="9">
        <f>IF(F285="","",F285/100)</f>
        <v/>
      </c>
      <c r="J285" s="14" t="n"/>
      <c r="K285" s="15" t="n"/>
      <c r="L285" s="16" t="n"/>
      <c r="M285" s="17">
        <f>IF(J285="Settled - won",100,IF(J285="Settled - lost",0,IF(AND(J285="Sold",K285&lt;&gt;""),K285,"")))</f>
        <v/>
      </c>
      <c r="N285" s="8">
        <f>IF(OR(M285="",E285=""),"",E285*M285/100-IF(ISNUMBER(L285),L285,0))</f>
        <v/>
      </c>
      <c r="O285" s="8">
        <f>IF(OR(N285="",H285=""),"",N285-H285)</f>
        <v/>
      </c>
      <c r="P285" s="9">
        <f>IF(OR(O285="",H285="",H285=0),"",O285/H285)</f>
        <v/>
      </c>
      <c r="Q285" s="18">
        <f>IF(H285="","",IF(J285="","Open",J285))</f>
        <v/>
      </c>
      <c r="R285" s="7">
        <f>IF(OR(J285="Settled - won",J285="Settled - lost"),1,0)</f>
        <v/>
      </c>
      <c r="S285" s="7">
        <f>IF(J285="Settled - won",1,0)</f>
        <v/>
      </c>
      <c r="T285" s="19">
        <f>IF(ISNUMBER(F285),F285/100,0)</f>
        <v/>
      </c>
      <c r="U285" s="10">
        <f>IF(R285=1,(T285-S285)^2,0)</f>
        <v/>
      </c>
    </row>
    <row r="286">
      <c r="A286" s="13" t="n"/>
      <c r="B286" s="14" t="n"/>
      <c r="C286" s="14" t="n"/>
      <c r="D286" s="14" t="n"/>
      <c r="E286" s="14" t="n"/>
      <c r="F286" s="15" t="n"/>
      <c r="G286" s="16" t="n"/>
      <c r="H286" s="8">
        <f>IF(OR(E286="",F286=""),"",E286*F286/100+IF(ISNUMBER(G286),G286,0))</f>
        <v/>
      </c>
      <c r="I286" s="9">
        <f>IF(F286="","",F286/100)</f>
        <v/>
      </c>
      <c r="J286" s="14" t="n"/>
      <c r="K286" s="15" t="n"/>
      <c r="L286" s="16" t="n"/>
      <c r="M286" s="17">
        <f>IF(J286="Settled - won",100,IF(J286="Settled - lost",0,IF(AND(J286="Sold",K286&lt;&gt;""),K286,"")))</f>
        <v/>
      </c>
      <c r="N286" s="8">
        <f>IF(OR(M286="",E286=""),"",E286*M286/100-IF(ISNUMBER(L286),L286,0))</f>
        <v/>
      </c>
      <c r="O286" s="8">
        <f>IF(OR(N286="",H286=""),"",N286-H286)</f>
        <v/>
      </c>
      <c r="P286" s="9">
        <f>IF(OR(O286="",H286="",H286=0),"",O286/H286)</f>
        <v/>
      </c>
      <c r="Q286" s="18">
        <f>IF(H286="","",IF(J286="","Open",J286))</f>
        <v/>
      </c>
      <c r="R286" s="7">
        <f>IF(OR(J286="Settled - won",J286="Settled - lost"),1,0)</f>
        <v/>
      </c>
      <c r="S286" s="7">
        <f>IF(J286="Settled - won",1,0)</f>
        <v/>
      </c>
      <c r="T286" s="19">
        <f>IF(ISNUMBER(F286),F286/100,0)</f>
        <v/>
      </c>
      <c r="U286" s="10">
        <f>IF(R286=1,(T286-S286)^2,0)</f>
        <v/>
      </c>
    </row>
    <row r="287">
      <c r="A287" s="13" t="n"/>
      <c r="B287" s="14" t="n"/>
      <c r="C287" s="14" t="n"/>
      <c r="D287" s="14" t="n"/>
      <c r="E287" s="14" t="n"/>
      <c r="F287" s="15" t="n"/>
      <c r="G287" s="16" t="n"/>
      <c r="H287" s="8">
        <f>IF(OR(E287="",F287=""),"",E287*F287/100+IF(ISNUMBER(G287),G287,0))</f>
        <v/>
      </c>
      <c r="I287" s="9">
        <f>IF(F287="","",F287/100)</f>
        <v/>
      </c>
      <c r="J287" s="14" t="n"/>
      <c r="K287" s="15" t="n"/>
      <c r="L287" s="16" t="n"/>
      <c r="M287" s="17">
        <f>IF(J287="Settled - won",100,IF(J287="Settled - lost",0,IF(AND(J287="Sold",K287&lt;&gt;""),K287,"")))</f>
        <v/>
      </c>
      <c r="N287" s="8">
        <f>IF(OR(M287="",E287=""),"",E287*M287/100-IF(ISNUMBER(L287),L287,0))</f>
        <v/>
      </c>
      <c r="O287" s="8">
        <f>IF(OR(N287="",H287=""),"",N287-H287)</f>
        <v/>
      </c>
      <c r="P287" s="9">
        <f>IF(OR(O287="",H287="",H287=0),"",O287/H287)</f>
        <v/>
      </c>
      <c r="Q287" s="18">
        <f>IF(H287="","",IF(J287="","Open",J287))</f>
        <v/>
      </c>
      <c r="R287" s="7">
        <f>IF(OR(J287="Settled - won",J287="Settled - lost"),1,0)</f>
        <v/>
      </c>
      <c r="S287" s="7">
        <f>IF(J287="Settled - won",1,0)</f>
        <v/>
      </c>
      <c r="T287" s="19">
        <f>IF(ISNUMBER(F287),F287/100,0)</f>
        <v/>
      </c>
      <c r="U287" s="10">
        <f>IF(R287=1,(T287-S287)^2,0)</f>
        <v/>
      </c>
    </row>
    <row r="288">
      <c r="A288" s="13" t="n"/>
      <c r="B288" s="14" t="n"/>
      <c r="C288" s="14" t="n"/>
      <c r="D288" s="14" t="n"/>
      <c r="E288" s="14" t="n"/>
      <c r="F288" s="15" t="n"/>
      <c r="G288" s="16" t="n"/>
      <c r="H288" s="8">
        <f>IF(OR(E288="",F288=""),"",E288*F288/100+IF(ISNUMBER(G288),G288,0))</f>
        <v/>
      </c>
      <c r="I288" s="9">
        <f>IF(F288="","",F288/100)</f>
        <v/>
      </c>
      <c r="J288" s="14" t="n"/>
      <c r="K288" s="15" t="n"/>
      <c r="L288" s="16" t="n"/>
      <c r="M288" s="17">
        <f>IF(J288="Settled - won",100,IF(J288="Settled - lost",0,IF(AND(J288="Sold",K288&lt;&gt;""),K288,"")))</f>
        <v/>
      </c>
      <c r="N288" s="8">
        <f>IF(OR(M288="",E288=""),"",E288*M288/100-IF(ISNUMBER(L288),L288,0))</f>
        <v/>
      </c>
      <c r="O288" s="8">
        <f>IF(OR(N288="",H288=""),"",N288-H288)</f>
        <v/>
      </c>
      <c r="P288" s="9">
        <f>IF(OR(O288="",H288="",H288=0),"",O288/H288)</f>
        <v/>
      </c>
      <c r="Q288" s="18">
        <f>IF(H288="","",IF(J288="","Open",J288))</f>
        <v/>
      </c>
      <c r="R288" s="7">
        <f>IF(OR(J288="Settled - won",J288="Settled - lost"),1,0)</f>
        <v/>
      </c>
      <c r="S288" s="7">
        <f>IF(J288="Settled - won",1,0)</f>
        <v/>
      </c>
      <c r="T288" s="19">
        <f>IF(ISNUMBER(F288),F288/100,0)</f>
        <v/>
      </c>
      <c r="U288" s="10">
        <f>IF(R288=1,(T288-S288)^2,0)</f>
        <v/>
      </c>
    </row>
    <row r="289">
      <c r="A289" s="13" t="n"/>
      <c r="B289" s="14" t="n"/>
      <c r="C289" s="14" t="n"/>
      <c r="D289" s="14" t="n"/>
      <c r="E289" s="14" t="n"/>
      <c r="F289" s="15" t="n"/>
      <c r="G289" s="16" t="n"/>
      <c r="H289" s="8">
        <f>IF(OR(E289="",F289=""),"",E289*F289/100+IF(ISNUMBER(G289),G289,0))</f>
        <v/>
      </c>
      <c r="I289" s="9">
        <f>IF(F289="","",F289/100)</f>
        <v/>
      </c>
      <c r="J289" s="14" t="n"/>
      <c r="K289" s="15" t="n"/>
      <c r="L289" s="16" t="n"/>
      <c r="M289" s="17">
        <f>IF(J289="Settled - won",100,IF(J289="Settled - lost",0,IF(AND(J289="Sold",K289&lt;&gt;""),K289,"")))</f>
        <v/>
      </c>
      <c r="N289" s="8">
        <f>IF(OR(M289="",E289=""),"",E289*M289/100-IF(ISNUMBER(L289),L289,0))</f>
        <v/>
      </c>
      <c r="O289" s="8">
        <f>IF(OR(N289="",H289=""),"",N289-H289)</f>
        <v/>
      </c>
      <c r="P289" s="9">
        <f>IF(OR(O289="",H289="",H289=0),"",O289/H289)</f>
        <v/>
      </c>
      <c r="Q289" s="18">
        <f>IF(H289="","",IF(J289="","Open",J289))</f>
        <v/>
      </c>
      <c r="R289" s="7">
        <f>IF(OR(J289="Settled - won",J289="Settled - lost"),1,0)</f>
        <v/>
      </c>
      <c r="S289" s="7">
        <f>IF(J289="Settled - won",1,0)</f>
        <v/>
      </c>
      <c r="T289" s="19">
        <f>IF(ISNUMBER(F289),F289/100,0)</f>
        <v/>
      </c>
      <c r="U289" s="10">
        <f>IF(R289=1,(T289-S289)^2,0)</f>
        <v/>
      </c>
    </row>
    <row r="290">
      <c r="A290" s="13" t="n"/>
      <c r="B290" s="14" t="n"/>
      <c r="C290" s="14" t="n"/>
      <c r="D290" s="14" t="n"/>
      <c r="E290" s="14" t="n"/>
      <c r="F290" s="15" t="n"/>
      <c r="G290" s="16" t="n"/>
      <c r="H290" s="8">
        <f>IF(OR(E290="",F290=""),"",E290*F290/100+IF(ISNUMBER(G290),G290,0))</f>
        <v/>
      </c>
      <c r="I290" s="9">
        <f>IF(F290="","",F290/100)</f>
        <v/>
      </c>
      <c r="J290" s="14" t="n"/>
      <c r="K290" s="15" t="n"/>
      <c r="L290" s="16" t="n"/>
      <c r="M290" s="17">
        <f>IF(J290="Settled - won",100,IF(J290="Settled - lost",0,IF(AND(J290="Sold",K290&lt;&gt;""),K290,"")))</f>
        <v/>
      </c>
      <c r="N290" s="8">
        <f>IF(OR(M290="",E290=""),"",E290*M290/100-IF(ISNUMBER(L290),L290,0))</f>
        <v/>
      </c>
      <c r="O290" s="8">
        <f>IF(OR(N290="",H290=""),"",N290-H290)</f>
        <v/>
      </c>
      <c r="P290" s="9">
        <f>IF(OR(O290="",H290="",H290=0),"",O290/H290)</f>
        <v/>
      </c>
      <c r="Q290" s="18">
        <f>IF(H290="","",IF(J290="","Open",J290))</f>
        <v/>
      </c>
      <c r="R290" s="7">
        <f>IF(OR(J290="Settled - won",J290="Settled - lost"),1,0)</f>
        <v/>
      </c>
      <c r="S290" s="7">
        <f>IF(J290="Settled - won",1,0)</f>
        <v/>
      </c>
      <c r="T290" s="19">
        <f>IF(ISNUMBER(F290),F290/100,0)</f>
        <v/>
      </c>
      <c r="U290" s="10">
        <f>IF(R290=1,(T290-S290)^2,0)</f>
        <v/>
      </c>
    </row>
    <row r="291">
      <c r="A291" s="13" t="n"/>
      <c r="B291" s="14" t="n"/>
      <c r="C291" s="14" t="n"/>
      <c r="D291" s="14" t="n"/>
      <c r="E291" s="14" t="n"/>
      <c r="F291" s="15" t="n"/>
      <c r="G291" s="16" t="n"/>
      <c r="H291" s="8">
        <f>IF(OR(E291="",F291=""),"",E291*F291/100+IF(ISNUMBER(G291),G291,0))</f>
        <v/>
      </c>
      <c r="I291" s="9">
        <f>IF(F291="","",F291/100)</f>
        <v/>
      </c>
      <c r="J291" s="14" t="n"/>
      <c r="K291" s="15" t="n"/>
      <c r="L291" s="16" t="n"/>
      <c r="M291" s="17">
        <f>IF(J291="Settled - won",100,IF(J291="Settled - lost",0,IF(AND(J291="Sold",K291&lt;&gt;""),K291,"")))</f>
        <v/>
      </c>
      <c r="N291" s="8">
        <f>IF(OR(M291="",E291=""),"",E291*M291/100-IF(ISNUMBER(L291),L291,0))</f>
        <v/>
      </c>
      <c r="O291" s="8">
        <f>IF(OR(N291="",H291=""),"",N291-H291)</f>
        <v/>
      </c>
      <c r="P291" s="9">
        <f>IF(OR(O291="",H291="",H291=0),"",O291/H291)</f>
        <v/>
      </c>
      <c r="Q291" s="18">
        <f>IF(H291="","",IF(J291="","Open",J291))</f>
        <v/>
      </c>
      <c r="R291" s="7">
        <f>IF(OR(J291="Settled - won",J291="Settled - lost"),1,0)</f>
        <v/>
      </c>
      <c r="S291" s="7">
        <f>IF(J291="Settled - won",1,0)</f>
        <v/>
      </c>
      <c r="T291" s="19">
        <f>IF(ISNUMBER(F291),F291/100,0)</f>
        <v/>
      </c>
      <c r="U291" s="10">
        <f>IF(R291=1,(T291-S291)^2,0)</f>
        <v/>
      </c>
    </row>
    <row r="292">
      <c r="A292" s="13" t="n"/>
      <c r="B292" s="14" t="n"/>
      <c r="C292" s="14" t="n"/>
      <c r="D292" s="14" t="n"/>
      <c r="E292" s="14" t="n"/>
      <c r="F292" s="15" t="n"/>
      <c r="G292" s="16" t="n"/>
      <c r="H292" s="8">
        <f>IF(OR(E292="",F292=""),"",E292*F292/100+IF(ISNUMBER(G292),G292,0))</f>
        <v/>
      </c>
      <c r="I292" s="9">
        <f>IF(F292="","",F292/100)</f>
        <v/>
      </c>
      <c r="J292" s="14" t="n"/>
      <c r="K292" s="15" t="n"/>
      <c r="L292" s="16" t="n"/>
      <c r="M292" s="17">
        <f>IF(J292="Settled - won",100,IF(J292="Settled - lost",0,IF(AND(J292="Sold",K292&lt;&gt;""),K292,"")))</f>
        <v/>
      </c>
      <c r="N292" s="8">
        <f>IF(OR(M292="",E292=""),"",E292*M292/100-IF(ISNUMBER(L292),L292,0))</f>
        <v/>
      </c>
      <c r="O292" s="8">
        <f>IF(OR(N292="",H292=""),"",N292-H292)</f>
        <v/>
      </c>
      <c r="P292" s="9">
        <f>IF(OR(O292="",H292="",H292=0),"",O292/H292)</f>
        <v/>
      </c>
      <c r="Q292" s="18">
        <f>IF(H292="","",IF(J292="","Open",J292))</f>
        <v/>
      </c>
      <c r="R292" s="7">
        <f>IF(OR(J292="Settled - won",J292="Settled - lost"),1,0)</f>
        <v/>
      </c>
      <c r="S292" s="7">
        <f>IF(J292="Settled - won",1,0)</f>
        <v/>
      </c>
      <c r="T292" s="19">
        <f>IF(ISNUMBER(F292),F292/100,0)</f>
        <v/>
      </c>
      <c r="U292" s="10">
        <f>IF(R292=1,(T292-S292)^2,0)</f>
        <v/>
      </c>
    </row>
    <row r="293">
      <c r="A293" s="13" t="n"/>
      <c r="B293" s="14" t="n"/>
      <c r="C293" s="14" t="n"/>
      <c r="D293" s="14" t="n"/>
      <c r="E293" s="14" t="n"/>
      <c r="F293" s="15" t="n"/>
      <c r="G293" s="16" t="n"/>
      <c r="H293" s="8">
        <f>IF(OR(E293="",F293=""),"",E293*F293/100+IF(ISNUMBER(G293),G293,0))</f>
        <v/>
      </c>
      <c r="I293" s="9">
        <f>IF(F293="","",F293/100)</f>
        <v/>
      </c>
      <c r="J293" s="14" t="n"/>
      <c r="K293" s="15" t="n"/>
      <c r="L293" s="16" t="n"/>
      <c r="M293" s="17">
        <f>IF(J293="Settled - won",100,IF(J293="Settled - lost",0,IF(AND(J293="Sold",K293&lt;&gt;""),K293,"")))</f>
        <v/>
      </c>
      <c r="N293" s="8">
        <f>IF(OR(M293="",E293=""),"",E293*M293/100-IF(ISNUMBER(L293),L293,0))</f>
        <v/>
      </c>
      <c r="O293" s="8">
        <f>IF(OR(N293="",H293=""),"",N293-H293)</f>
        <v/>
      </c>
      <c r="P293" s="9">
        <f>IF(OR(O293="",H293="",H293=0),"",O293/H293)</f>
        <v/>
      </c>
      <c r="Q293" s="18">
        <f>IF(H293="","",IF(J293="","Open",J293))</f>
        <v/>
      </c>
      <c r="R293" s="7">
        <f>IF(OR(J293="Settled - won",J293="Settled - lost"),1,0)</f>
        <v/>
      </c>
      <c r="S293" s="7">
        <f>IF(J293="Settled - won",1,0)</f>
        <v/>
      </c>
      <c r="T293" s="19">
        <f>IF(ISNUMBER(F293),F293/100,0)</f>
        <v/>
      </c>
      <c r="U293" s="10">
        <f>IF(R293=1,(T293-S293)^2,0)</f>
        <v/>
      </c>
    </row>
    <row r="294">
      <c r="A294" s="13" t="n"/>
      <c r="B294" s="14" t="n"/>
      <c r="C294" s="14" t="n"/>
      <c r="D294" s="14" t="n"/>
      <c r="E294" s="14" t="n"/>
      <c r="F294" s="15" t="n"/>
      <c r="G294" s="16" t="n"/>
      <c r="H294" s="8">
        <f>IF(OR(E294="",F294=""),"",E294*F294/100+IF(ISNUMBER(G294),G294,0))</f>
        <v/>
      </c>
      <c r="I294" s="9">
        <f>IF(F294="","",F294/100)</f>
        <v/>
      </c>
      <c r="J294" s="14" t="n"/>
      <c r="K294" s="15" t="n"/>
      <c r="L294" s="16" t="n"/>
      <c r="M294" s="17">
        <f>IF(J294="Settled - won",100,IF(J294="Settled - lost",0,IF(AND(J294="Sold",K294&lt;&gt;""),K294,"")))</f>
        <v/>
      </c>
      <c r="N294" s="8">
        <f>IF(OR(M294="",E294=""),"",E294*M294/100-IF(ISNUMBER(L294),L294,0))</f>
        <v/>
      </c>
      <c r="O294" s="8">
        <f>IF(OR(N294="",H294=""),"",N294-H294)</f>
        <v/>
      </c>
      <c r="P294" s="9">
        <f>IF(OR(O294="",H294="",H294=0),"",O294/H294)</f>
        <v/>
      </c>
      <c r="Q294" s="18">
        <f>IF(H294="","",IF(J294="","Open",J294))</f>
        <v/>
      </c>
      <c r="R294" s="7">
        <f>IF(OR(J294="Settled - won",J294="Settled - lost"),1,0)</f>
        <v/>
      </c>
      <c r="S294" s="7">
        <f>IF(J294="Settled - won",1,0)</f>
        <v/>
      </c>
      <c r="T294" s="19">
        <f>IF(ISNUMBER(F294),F294/100,0)</f>
        <v/>
      </c>
      <c r="U294" s="10">
        <f>IF(R294=1,(T294-S294)^2,0)</f>
        <v/>
      </c>
    </row>
    <row r="295">
      <c r="A295" s="13" t="n"/>
      <c r="B295" s="14" t="n"/>
      <c r="C295" s="14" t="n"/>
      <c r="D295" s="14" t="n"/>
      <c r="E295" s="14" t="n"/>
      <c r="F295" s="15" t="n"/>
      <c r="G295" s="16" t="n"/>
      <c r="H295" s="8">
        <f>IF(OR(E295="",F295=""),"",E295*F295/100+IF(ISNUMBER(G295),G295,0))</f>
        <v/>
      </c>
      <c r="I295" s="9">
        <f>IF(F295="","",F295/100)</f>
        <v/>
      </c>
      <c r="J295" s="14" t="n"/>
      <c r="K295" s="15" t="n"/>
      <c r="L295" s="16" t="n"/>
      <c r="M295" s="17">
        <f>IF(J295="Settled - won",100,IF(J295="Settled - lost",0,IF(AND(J295="Sold",K295&lt;&gt;""),K295,"")))</f>
        <v/>
      </c>
      <c r="N295" s="8">
        <f>IF(OR(M295="",E295=""),"",E295*M295/100-IF(ISNUMBER(L295),L295,0))</f>
        <v/>
      </c>
      <c r="O295" s="8">
        <f>IF(OR(N295="",H295=""),"",N295-H295)</f>
        <v/>
      </c>
      <c r="P295" s="9">
        <f>IF(OR(O295="",H295="",H295=0),"",O295/H295)</f>
        <v/>
      </c>
      <c r="Q295" s="18">
        <f>IF(H295="","",IF(J295="","Open",J295))</f>
        <v/>
      </c>
      <c r="R295" s="7">
        <f>IF(OR(J295="Settled - won",J295="Settled - lost"),1,0)</f>
        <v/>
      </c>
      <c r="S295" s="7">
        <f>IF(J295="Settled - won",1,0)</f>
        <v/>
      </c>
      <c r="T295" s="19">
        <f>IF(ISNUMBER(F295),F295/100,0)</f>
        <v/>
      </c>
      <c r="U295" s="10">
        <f>IF(R295=1,(T295-S295)^2,0)</f>
        <v/>
      </c>
    </row>
    <row r="296">
      <c r="A296" s="13" t="n"/>
      <c r="B296" s="14" t="n"/>
      <c r="C296" s="14" t="n"/>
      <c r="D296" s="14" t="n"/>
      <c r="E296" s="14" t="n"/>
      <c r="F296" s="15" t="n"/>
      <c r="G296" s="16" t="n"/>
      <c r="H296" s="8">
        <f>IF(OR(E296="",F296=""),"",E296*F296/100+IF(ISNUMBER(G296),G296,0))</f>
        <v/>
      </c>
      <c r="I296" s="9">
        <f>IF(F296="","",F296/100)</f>
        <v/>
      </c>
      <c r="J296" s="14" t="n"/>
      <c r="K296" s="15" t="n"/>
      <c r="L296" s="16" t="n"/>
      <c r="M296" s="17">
        <f>IF(J296="Settled - won",100,IF(J296="Settled - lost",0,IF(AND(J296="Sold",K296&lt;&gt;""),K296,"")))</f>
        <v/>
      </c>
      <c r="N296" s="8">
        <f>IF(OR(M296="",E296=""),"",E296*M296/100-IF(ISNUMBER(L296),L296,0))</f>
        <v/>
      </c>
      <c r="O296" s="8">
        <f>IF(OR(N296="",H296=""),"",N296-H296)</f>
        <v/>
      </c>
      <c r="P296" s="9">
        <f>IF(OR(O296="",H296="",H296=0),"",O296/H296)</f>
        <v/>
      </c>
      <c r="Q296" s="18">
        <f>IF(H296="","",IF(J296="","Open",J296))</f>
        <v/>
      </c>
      <c r="R296" s="7">
        <f>IF(OR(J296="Settled - won",J296="Settled - lost"),1,0)</f>
        <v/>
      </c>
      <c r="S296" s="7">
        <f>IF(J296="Settled - won",1,0)</f>
        <v/>
      </c>
      <c r="T296" s="19">
        <f>IF(ISNUMBER(F296),F296/100,0)</f>
        <v/>
      </c>
      <c r="U296" s="10">
        <f>IF(R296=1,(T296-S296)^2,0)</f>
        <v/>
      </c>
    </row>
    <row r="297">
      <c r="A297" s="13" t="n"/>
      <c r="B297" s="14" t="n"/>
      <c r="C297" s="14" t="n"/>
      <c r="D297" s="14" t="n"/>
      <c r="E297" s="14" t="n"/>
      <c r="F297" s="15" t="n"/>
      <c r="G297" s="16" t="n"/>
      <c r="H297" s="8">
        <f>IF(OR(E297="",F297=""),"",E297*F297/100+IF(ISNUMBER(G297),G297,0))</f>
        <v/>
      </c>
      <c r="I297" s="9">
        <f>IF(F297="","",F297/100)</f>
        <v/>
      </c>
      <c r="J297" s="14" t="n"/>
      <c r="K297" s="15" t="n"/>
      <c r="L297" s="16" t="n"/>
      <c r="M297" s="17">
        <f>IF(J297="Settled - won",100,IF(J297="Settled - lost",0,IF(AND(J297="Sold",K297&lt;&gt;""),K297,"")))</f>
        <v/>
      </c>
      <c r="N297" s="8">
        <f>IF(OR(M297="",E297=""),"",E297*M297/100-IF(ISNUMBER(L297),L297,0))</f>
        <v/>
      </c>
      <c r="O297" s="8">
        <f>IF(OR(N297="",H297=""),"",N297-H297)</f>
        <v/>
      </c>
      <c r="P297" s="9">
        <f>IF(OR(O297="",H297="",H297=0),"",O297/H297)</f>
        <v/>
      </c>
      <c r="Q297" s="18">
        <f>IF(H297="","",IF(J297="","Open",J297))</f>
        <v/>
      </c>
      <c r="R297" s="7">
        <f>IF(OR(J297="Settled - won",J297="Settled - lost"),1,0)</f>
        <v/>
      </c>
      <c r="S297" s="7">
        <f>IF(J297="Settled - won",1,0)</f>
        <v/>
      </c>
      <c r="T297" s="19">
        <f>IF(ISNUMBER(F297),F297/100,0)</f>
        <v/>
      </c>
      <c r="U297" s="10">
        <f>IF(R297=1,(T297-S297)^2,0)</f>
        <v/>
      </c>
    </row>
    <row r="298">
      <c r="A298" s="13" t="n"/>
      <c r="B298" s="14" t="n"/>
      <c r="C298" s="14" t="n"/>
      <c r="D298" s="14" t="n"/>
      <c r="E298" s="14" t="n"/>
      <c r="F298" s="15" t="n"/>
      <c r="G298" s="16" t="n"/>
      <c r="H298" s="8">
        <f>IF(OR(E298="",F298=""),"",E298*F298/100+IF(ISNUMBER(G298),G298,0))</f>
        <v/>
      </c>
      <c r="I298" s="9">
        <f>IF(F298="","",F298/100)</f>
        <v/>
      </c>
      <c r="J298" s="14" t="n"/>
      <c r="K298" s="15" t="n"/>
      <c r="L298" s="16" t="n"/>
      <c r="M298" s="17">
        <f>IF(J298="Settled - won",100,IF(J298="Settled - lost",0,IF(AND(J298="Sold",K298&lt;&gt;""),K298,"")))</f>
        <v/>
      </c>
      <c r="N298" s="8">
        <f>IF(OR(M298="",E298=""),"",E298*M298/100-IF(ISNUMBER(L298),L298,0))</f>
        <v/>
      </c>
      <c r="O298" s="8">
        <f>IF(OR(N298="",H298=""),"",N298-H298)</f>
        <v/>
      </c>
      <c r="P298" s="9">
        <f>IF(OR(O298="",H298="",H298=0),"",O298/H298)</f>
        <v/>
      </c>
      <c r="Q298" s="18">
        <f>IF(H298="","",IF(J298="","Open",J298))</f>
        <v/>
      </c>
      <c r="R298" s="7">
        <f>IF(OR(J298="Settled - won",J298="Settled - lost"),1,0)</f>
        <v/>
      </c>
      <c r="S298" s="7">
        <f>IF(J298="Settled - won",1,0)</f>
        <v/>
      </c>
      <c r="T298" s="19">
        <f>IF(ISNUMBER(F298),F298/100,0)</f>
        <v/>
      </c>
      <c r="U298" s="10">
        <f>IF(R298=1,(T298-S298)^2,0)</f>
        <v/>
      </c>
    </row>
    <row r="299">
      <c r="A299" s="13" t="n"/>
      <c r="B299" s="14" t="n"/>
      <c r="C299" s="14" t="n"/>
      <c r="D299" s="14" t="n"/>
      <c r="E299" s="14" t="n"/>
      <c r="F299" s="15" t="n"/>
      <c r="G299" s="16" t="n"/>
      <c r="H299" s="8">
        <f>IF(OR(E299="",F299=""),"",E299*F299/100+IF(ISNUMBER(G299),G299,0))</f>
        <v/>
      </c>
      <c r="I299" s="9">
        <f>IF(F299="","",F299/100)</f>
        <v/>
      </c>
      <c r="J299" s="14" t="n"/>
      <c r="K299" s="15" t="n"/>
      <c r="L299" s="16" t="n"/>
      <c r="M299" s="17">
        <f>IF(J299="Settled - won",100,IF(J299="Settled - lost",0,IF(AND(J299="Sold",K299&lt;&gt;""),K299,"")))</f>
        <v/>
      </c>
      <c r="N299" s="8">
        <f>IF(OR(M299="",E299=""),"",E299*M299/100-IF(ISNUMBER(L299),L299,0))</f>
        <v/>
      </c>
      <c r="O299" s="8">
        <f>IF(OR(N299="",H299=""),"",N299-H299)</f>
        <v/>
      </c>
      <c r="P299" s="9">
        <f>IF(OR(O299="",H299="",H299=0),"",O299/H299)</f>
        <v/>
      </c>
      <c r="Q299" s="18">
        <f>IF(H299="","",IF(J299="","Open",J299))</f>
        <v/>
      </c>
      <c r="R299" s="7">
        <f>IF(OR(J299="Settled - won",J299="Settled - lost"),1,0)</f>
        <v/>
      </c>
      <c r="S299" s="7">
        <f>IF(J299="Settled - won",1,0)</f>
        <v/>
      </c>
      <c r="T299" s="19">
        <f>IF(ISNUMBER(F299),F299/100,0)</f>
        <v/>
      </c>
      <c r="U299" s="10">
        <f>IF(R299=1,(T299-S299)^2,0)</f>
        <v/>
      </c>
    </row>
    <row r="300">
      <c r="A300" s="13" t="n"/>
      <c r="B300" s="14" t="n"/>
      <c r="C300" s="14" t="n"/>
      <c r="D300" s="14" t="n"/>
      <c r="E300" s="14" t="n"/>
      <c r="F300" s="15" t="n"/>
      <c r="G300" s="16" t="n"/>
      <c r="H300" s="8">
        <f>IF(OR(E300="",F300=""),"",E300*F300/100+IF(ISNUMBER(G300),G300,0))</f>
        <v/>
      </c>
      <c r="I300" s="9">
        <f>IF(F300="","",F300/100)</f>
        <v/>
      </c>
      <c r="J300" s="14" t="n"/>
      <c r="K300" s="15" t="n"/>
      <c r="L300" s="16" t="n"/>
      <c r="M300" s="17">
        <f>IF(J300="Settled - won",100,IF(J300="Settled - lost",0,IF(AND(J300="Sold",K300&lt;&gt;""),K300,"")))</f>
        <v/>
      </c>
      <c r="N300" s="8">
        <f>IF(OR(M300="",E300=""),"",E300*M300/100-IF(ISNUMBER(L300),L300,0))</f>
        <v/>
      </c>
      <c r="O300" s="8">
        <f>IF(OR(N300="",H300=""),"",N300-H300)</f>
        <v/>
      </c>
      <c r="P300" s="9">
        <f>IF(OR(O300="",H300="",H300=0),"",O300/H300)</f>
        <v/>
      </c>
      <c r="Q300" s="18">
        <f>IF(H300="","",IF(J300="","Open",J300))</f>
        <v/>
      </c>
      <c r="R300" s="7">
        <f>IF(OR(J300="Settled - won",J300="Settled - lost"),1,0)</f>
        <v/>
      </c>
      <c r="S300" s="7">
        <f>IF(J300="Settled - won",1,0)</f>
        <v/>
      </c>
      <c r="T300" s="19">
        <f>IF(ISNUMBER(F300),F300/100,0)</f>
        <v/>
      </c>
      <c r="U300" s="10">
        <f>IF(R300=1,(T300-S300)^2,0)</f>
        <v/>
      </c>
    </row>
    <row r="301">
      <c r="A301" s="13" t="n"/>
      <c r="B301" s="14" t="n"/>
      <c r="C301" s="14" t="n"/>
      <c r="D301" s="14" t="n"/>
      <c r="E301" s="14" t="n"/>
      <c r="F301" s="15" t="n"/>
      <c r="G301" s="16" t="n"/>
      <c r="H301" s="8">
        <f>IF(OR(E301="",F301=""),"",E301*F301/100+IF(ISNUMBER(G301),G301,0))</f>
        <v/>
      </c>
      <c r="I301" s="9">
        <f>IF(F301="","",F301/100)</f>
        <v/>
      </c>
      <c r="J301" s="14" t="n"/>
      <c r="K301" s="15" t="n"/>
      <c r="L301" s="16" t="n"/>
      <c r="M301" s="17">
        <f>IF(J301="Settled - won",100,IF(J301="Settled - lost",0,IF(AND(J301="Sold",K301&lt;&gt;""),K301,"")))</f>
        <v/>
      </c>
      <c r="N301" s="8">
        <f>IF(OR(M301="",E301=""),"",E301*M301/100-IF(ISNUMBER(L301),L301,0))</f>
        <v/>
      </c>
      <c r="O301" s="8">
        <f>IF(OR(N301="",H301=""),"",N301-H301)</f>
        <v/>
      </c>
      <c r="P301" s="9">
        <f>IF(OR(O301="",H301="",H301=0),"",O301/H301)</f>
        <v/>
      </c>
      <c r="Q301" s="18">
        <f>IF(H301="","",IF(J301="","Open",J301))</f>
        <v/>
      </c>
      <c r="R301" s="7">
        <f>IF(OR(J301="Settled - won",J301="Settled - lost"),1,0)</f>
        <v/>
      </c>
      <c r="S301" s="7">
        <f>IF(J301="Settled - won",1,0)</f>
        <v/>
      </c>
      <c r="T301" s="19">
        <f>IF(ISNUMBER(F301),F301/100,0)</f>
        <v/>
      </c>
      <c r="U301" s="10">
        <f>IF(R301=1,(T301-S301)^2,0)</f>
        <v/>
      </c>
    </row>
    <row r="302">
      <c r="A302" s="13" t="n"/>
      <c r="B302" s="14" t="n"/>
      <c r="C302" s="14" t="n"/>
      <c r="D302" s="14" t="n"/>
      <c r="E302" s="14" t="n"/>
      <c r="F302" s="15" t="n"/>
      <c r="G302" s="16" t="n"/>
      <c r="H302" s="8">
        <f>IF(OR(E302="",F302=""),"",E302*F302/100+IF(ISNUMBER(G302),G302,0))</f>
        <v/>
      </c>
      <c r="I302" s="9">
        <f>IF(F302="","",F302/100)</f>
        <v/>
      </c>
      <c r="J302" s="14" t="n"/>
      <c r="K302" s="15" t="n"/>
      <c r="L302" s="16" t="n"/>
      <c r="M302" s="17">
        <f>IF(J302="Settled - won",100,IF(J302="Settled - lost",0,IF(AND(J302="Sold",K302&lt;&gt;""),K302,"")))</f>
        <v/>
      </c>
      <c r="N302" s="8">
        <f>IF(OR(M302="",E302=""),"",E302*M302/100-IF(ISNUMBER(L302),L302,0))</f>
        <v/>
      </c>
      <c r="O302" s="8">
        <f>IF(OR(N302="",H302=""),"",N302-H302)</f>
        <v/>
      </c>
      <c r="P302" s="9">
        <f>IF(OR(O302="",H302="",H302=0),"",O302/H302)</f>
        <v/>
      </c>
      <c r="Q302" s="18">
        <f>IF(H302="","",IF(J302="","Open",J302))</f>
        <v/>
      </c>
      <c r="R302" s="7">
        <f>IF(OR(J302="Settled - won",J302="Settled - lost"),1,0)</f>
        <v/>
      </c>
      <c r="S302" s="7">
        <f>IF(J302="Settled - won",1,0)</f>
        <v/>
      </c>
      <c r="T302" s="19">
        <f>IF(ISNUMBER(F302),F302/100,0)</f>
        <v/>
      </c>
      <c r="U302" s="10">
        <f>IF(R302=1,(T302-S302)^2,0)</f>
        <v/>
      </c>
    </row>
    <row r="303">
      <c r="A303" s="13" t="n"/>
      <c r="B303" s="14" t="n"/>
      <c r="C303" s="14" t="n"/>
      <c r="D303" s="14" t="n"/>
      <c r="E303" s="14" t="n"/>
      <c r="F303" s="15" t="n"/>
      <c r="G303" s="16" t="n"/>
      <c r="H303" s="8">
        <f>IF(OR(E303="",F303=""),"",E303*F303/100+IF(ISNUMBER(G303),G303,0))</f>
        <v/>
      </c>
      <c r="I303" s="9">
        <f>IF(F303="","",F303/100)</f>
        <v/>
      </c>
      <c r="J303" s="14" t="n"/>
      <c r="K303" s="15" t="n"/>
      <c r="L303" s="16" t="n"/>
      <c r="M303" s="17">
        <f>IF(J303="Settled - won",100,IF(J303="Settled - lost",0,IF(AND(J303="Sold",K303&lt;&gt;""),K303,"")))</f>
        <v/>
      </c>
      <c r="N303" s="8">
        <f>IF(OR(M303="",E303=""),"",E303*M303/100-IF(ISNUMBER(L303),L303,0))</f>
        <v/>
      </c>
      <c r="O303" s="8">
        <f>IF(OR(N303="",H303=""),"",N303-H303)</f>
        <v/>
      </c>
      <c r="P303" s="9">
        <f>IF(OR(O303="",H303="",H303=0),"",O303/H303)</f>
        <v/>
      </c>
      <c r="Q303" s="18">
        <f>IF(H303="","",IF(J303="","Open",J303))</f>
        <v/>
      </c>
      <c r="R303" s="7">
        <f>IF(OR(J303="Settled - won",J303="Settled - lost"),1,0)</f>
        <v/>
      </c>
      <c r="S303" s="7">
        <f>IF(J303="Settled - won",1,0)</f>
        <v/>
      </c>
      <c r="T303" s="19">
        <f>IF(ISNUMBER(F303),F303/100,0)</f>
        <v/>
      </c>
      <c r="U303" s="10">
        <f>IF(R303=1,(T303-S303)^2,0)</f>
        <v/>
      </c>
    </row>
    <row r="304">
      <c r="A304" s="13" t="n"/>
      <c r="B304" s="14" t="n"/>
      <c r="C304" s="14" t="n"/>
      <c r="D304" s="14" t="n"/>
      <c r="E304" s="14" t="n"/>
      <c r="F304" s="15" t="n"/>
      <c r="G304" s="16" t="n"/>
      <c r="H304" s="8">
        <f>IF(OR(E304="",F304=""),"",E304*F304/100+IF(ISNUMBER(G304),G304,0))</f>
        <v/>
      </c>
      <c r="I304" s="9">
        <f>IF(F304="","",F304/100)</f>
        <v/>
      </c>
      <c r="J304" s="14" t="n"/>
      <c r="K304" s="15" t="n"/>
      <c r="L304" s="16" t="n"/>
      <c r="M304" s="17">
        <f>IF(J304="Settled - won",100,IF(J304="Settled - lost",0,IF(AND(J304="Sold",K304&lt;&gt;""),K304,"")))</f>
        <v/>
      </c>
      <c r="N304" s="8">
        <f>IF(OR(M304="",E304=""),"",E304*M304/100-IF(ISNUMBER(L304),L304,0))</f>
        <v/>
      </c>
      <c r="O304" s="8">
        <f>IF(OR(N304="",H304=""),"",N304-H304)</f>
        <v/>
      </c>
      <c r="P304" s="9">
        <f>IF(OR(O304="",H304="",H304=0),"",O304/H304)</f>
        <v/>
      </c>
      <c r="Q304" s="18">
        <f>IF(H304="","",IF(J304="","Open",J304))</f>
        <v/>
      </c>
      <c r="R304" s="7">
        <f>IF(OR(J304="Settled - won",J304="Settled - lost"),1,0)</f>
        <v/>
      </c>
      <c r="S304" s="7">
        <f>IF(J304="Settled - won",1,0)</f>
        <v/>
      </c>
      <c r="T304" s="19">
        <f>IF(ISNUMBER(F304),F304/100,0)</f>
        <v/>
      </c>
      <c r="U304" s="10">
        <f>IF(R304=1,(T304-S304)^2,0)</f>
        <v/>
      </c>
    </row>
    <row r="305">
      <c r="A305" s="13" t="n"/>
      <c r="B305" s="14" t="n"/>
      <c r="C305" s="14" t="n"/>
      <c r="D305" s="14" t="n"/>
      <c r="E305" s="14" t="n"/>
      <c r="F305" s="15" t="n"/>
      <c r="G305" s="16" t="n"/>
      <c r="H305" s="8">
        <f>IF(OR(E305="",F305=""),"",E305*F305/100+IF(ISNUMBER(G305),G305,0))</f>
        <v/>
      </c>
      <c r="I305" s="9">
        <f>IF(F305="","",F305/100)</f>
        <v/>
      </c>
      <c r="J305" s="14" t="n"/>
      <c r="K305" s="15" t="n"/>
      <c r="L305" s="16" t="n"/>
      <c r="M305" s="17">
        <f>IF(J305="Settled - won",100,IF(J305="Settled - lost",0,IF(AND(J305="Sold",K305&lt;&gt;""),K305,"")))</f>
        <v/>
      </c>
      <c r="N305" s="8">
        <f>IF(OR(M305="",E305=""),"",E305*M305/100-IF(ISNUMBER(L305),L305,0))</f>
        <v/>
      </c>
      <c r="O305" s="8">
        <f>IF(OR(N305="",H305=""),"",N305-H305)</f>
        <v/>
      </c>
      <c r="P305" s="9">
        <f>IF(OR(O305="",H305="",H305=0),"",O305/H305)</f>
        <v/>
      </c>
      <c r="Q305" s="18">
        <f>IF(H305="","",IF(J305="","Open",J305))</f>
        <v/>
      </c>
      <c r="R305" s="7">
        <f>IF(OR(J305="Settled - won",J305="Settled - lost"),1,0)</f>
        <v/>
      </c>
      <c r="S305" s="7">
        <f>IF(J305="Settled - won",1,0)</f>
        <v/>
      </c>
      <c r="T305" s="19">
        <f>IF(ISNUMBER(F305),F305/100,0)</f>
        <v/>
      </c>
      <c r="U305" s="10">
        <f>IF(R305=1,(T305-S305)^2,0)</f>
        <v/>
      </c>
    </row>
    <row r="306">
      <c r="A306" s="13" t="n"/>
      <c r="B306" s="14" t="n"/>
      <c r="C306" s="14" t="n"/>
      <c r="D306" s="14" t="n"/>
      <c r="E306" s="14" t="n"/>
      <c r="F306" s="15" t="n"/>
      <c r="G306" s="16" t="n"/>
      <c r="H306" s="8">
        <f>IF(OR(E306="",F306=""),"",E306*F306/100+IF(ISNUMBER(G306),G306,0))</f>
        <v/>
      </c>
      <c r="I306" s="9">
        <f>IF(F306="","",F306/100)</f>
        <v/>
      </c>
      <c r="J306" s="14" t="n"/>
      <c r="K306" s="15" t="n"/>
      <c r="L306" s="16" t="n"/>
      <c r="M306" s="17">
        <f>IF(J306="Settled - won",100,IF(J306="Settled - lost",0,IF(AND(J306="Sold",K306&lt;&gt;""),K306,"")))</f>
        <v/>
      </c>
      <c r="N306" s="8">
        <f>IF(OR(M306="",E306=""),"",E306*M306/100-IF(ISNUMBER(L306),L306,0))</f>
        <v/>
      </c>
      <c r="O306" s="8">
        <f>IF(OR(N306="",H306=""),"",N306-H306)</f>
        <v/>
      </c>
      <c r="P306" s="9">
        <f>IF(OR(O306="",H306="",H306=0),"",O306/H306)</f>
        <v/>
      </c>
      <c r="Q306" s="18">
        <f>IF(H306="","",IF(J306="","Open",J306))</f>
        <v/>
      </c>
      <c r="R306" s="7">
        <f>IF(OR(J306="Settled - won",J306="Settled - lost"),1,0)</f>
        <v/>
      </c>
      <c r="S306" s="7">
        <f>IF(J306="Settled - won",1,0)</f>
        <v/>
      </c>
      <c r="T306" s="19">
        <f>IF(ISNUMBER(F306),F306/100,0)</f>
        <v/>
      </c>
      <c r="U306" s="10">
        <f>IF(R306=1,(T306-S306)^2,0)</f>
        <v/>
      </c>
    </row>
    <row r="307">
      <c r="A307" s="13" t="n"/>
      <c r="B307" s="14" t="n"/>
      <c r="C307" s="14" t="n"/>
      <c r="D307" s="14" t="n"/>
      <c r="E307" s="14" t="n"/>
      <c r="F307" s="15" t="n"/>
      <c r="G307" s="16" t="n"/>
      <c r="H307" s="8">
        <f>IF(OR(E307="",F307=""),"",E307*F307/100+IF(ISNUMBER(G307),G307,0))</f>
        <v/>
      </c>
      <c r="I307" s="9">
        <f>IF(F307="","",F307/100)</f>
        <v/>
      </c>
      <c r="J307" s="14" t="n"/>
      <c r="K307" s="15" t="n"/>
      <c r="L307" s="16" t="n"/>
      <c r="M307" s="17">
        <f>IF(J307="Settled - won",100,IF(J307="Settled - lost",0,IF(AND(J307="Sold",K307&lt;&gt;""),K307,"")))</f>
        <v/>
      </c>
      <c r="N307" s="8">
        <f>IF(OR(M307="",E307=""),"",E307*M307/100-IF(ISNUMBER(L307),L307,0))</f>
        <v/>
      </c>
      <c r="O307" s="8">
        <f>IF(OR(N307="",H307=""),"",N307-H307)</f>
        <v/>
      </c>
      <c r="P307" s="9">
        <f>IF(OR(O307="",H307="",H307=0),"",O307/H307)</f>
        <v/>
      </c>
      <c r="Q307" s="18">
        <f>IF(H307="","",IF(J307="","Open",J307))</f>
        <v/>
      </c>
      <c r="R307" s="7">
        <f>IF(OR(J307="Settled - won",J307="Settled - lost"),1,0)</f>
        <v/>
      </c>
      <c r="S307" s="7">
        <f>IF(J307="Settled - won",1,0)</f>
        <v/>
      </c>
      <c r="T307" s="19">
        <f>IF(ISNUMBER(F307),F307/100,0)</f>
        <v/>
      </c>
      <c r="U307" s="10">
        <f>IF(R307=1,(T307-S307)^2,0)</f>
        <v/>
      </c>
    </row>
    <row r="308">
      <c r="A308" s="13" t="n"/>
      <c r="B308" s="14" t="n"/>
      <c r="C308" s="14" t="n"/>
      <c r="D308" s="14" t="n"/>
      <c r="E308" s="14" t="n"/>
      <c r="F308" s="15" t="n"/>
      <c r="G308" s="16" t="n"/>
      <c r="H308" s="8">
        <f>IF(OR(E308="",F308=""),"",E308*F308/100+IF(ISNUMBER(G308),G308,0))</f>
        <v/>
      </c>
      <c r="I308" s="9">
        <f>IF(F308="","",F308/100)</f>
        <v/>
      </c>
      <c r="J308" s="14" t="n"/>
      <c r="K308" s="15" t="n"/>
      <c r="L308" s="16" t="n"/>
      <c r="M308" s="17">
        <f>IF(J308="Settled - won",100,IF(J308="Settled - lost",0,IF(AND(J308="Sold",K308&lt;&gt;""),K308,"")))</f>
        <v/>
      </c>
      <c r="N308" s="8">
        <f>IF(OR(M308="",E308=""),"",E308*M308/100-IF(ISNUMBER(L308),L308,0))</f>
        <v/>
      </c>
      <c r="O308" s="8">
        <f>IF(OR(N308="",H308=""),"",N308-H308)</f>
        <v/>
      </c>
      <c r="P308" s="9">
        <f>IF(OR(O308="",H308="",H308=0),"",O308/H308)</f>
        <v/>
      </c>
      <c r="Q308" s="18">
        <f>IF(H308="","",IF(J308="","Open",J308))</f>
        <v/>
      </c>
      <c r="R308" s="7">
        <f>IF(OR(J308="Settled - won",J308="Settled - lost"),1,0)</f>
        <v/>
      </c>
      <c r="S308" s="7">
        <f>IF(J308="Settled - won",1,0)</f>
        <v/>
      </c>
      <c r="T308" s="19">
        <f>IF(ISNUMBER(F308),F308/100,0)</f>
        <v/>
      </c>
      <c r="U308" s="10">
        <f>IF(R308=1,(T308-S308)^2,0)</f>
        <v/>
      </c>
    </row>
    <row r="309">
      <c r="A309" s="13" t="n"/>
      <c r="B309" s="14" t="n"/>
      <c r="C309" s="14" t="n"/>
      <c r="D309" s="14" t="n"/>
      <c r="E309" s="14" t="n"/>
      <c r="F309" s="15" t="n"/>
      <c r="G309" s="16" t="n"/>
      <c r="H309" s="8">
        <f>IF(OR(E309="",F309=""),"",E309*F309/100+IF(ISNUMBER(G309),G309,0))</f>
        <v/>
      </c>
      <c r="I309" s="9">
        <f>IF(F309="","",F309/100)</f>
        <v/>
      </c>
      <c r="J309" s="14" t="n"/>
      <c r="K309" s="15" t="n"/>
      <c r="L309" s="16" t="n"/>
      <c r="M309" s="17">
        <f>IF(J309="Settled - won",100,IF(J309="Settled - lost",0,IF(AND(J309="Sold",K309&lt;&gt;""),K309,"")))</f>
        <v/>
      </c>
      <c r="N309" s="8">
        <f>IF(OR(M309="",E309=""),"",E309*M309/100-IF(ISNUMBER(L309),L309,0))</f>
        <v/>
      </c>
      <c r="O309" s="8">
        <f>IF(OR(N309="",H309=""),"",N309-H309)</f>
        <v/>
      </c>
      <c r="P309" s="9">
        <f>IF(OR(O309="",H309="",H309=0),"",O309/H309)</f>
        <v/>
      </c>
      <c r="Q309" s="18">
        <f>IF(H309="","",IF(J309="","Open",J309))</f>
        <v/>
      </c>
      <c r="R309" s="7">
        <f>IF(OR(J309="Settled - won",J309="Settled - lost"),1,0)</f>
        <v/>
      </c>
      <c r="S309" s="7">
        <f>IF(J309="Settled - won",1,0)</f>
        <v/>
      </c>
      <c r="T309" s="19">
        <f>IF(ISNUMBER(F309),F309/100,0)</f>
        <v/>
      </c>
      <c r="U309" s="10">
        <f>IF(R309=1,(T309-S309)^2,0)</f>
        <v/>
      </c>
    </row>
    <row r="310">
      <c r="A310" s="13" t="n"/>
      <c r="B310" s="14" t="n"/>
      <c r="C310" s="14" t="n"/>
      <c r="D310" s="14" t="n"/>
      <c r="E310" s="14" t="n"/>
      <c r="F310" s="15" t="n"/>
      <c r="G310" s="16" t="n"/>
      <c r="H310" s="8">
        <f>IF(OR(E310="",F310=""),"",E310*F310/100+IF(ISNUMBER(G310),G310,0))</f>
        <v/>
      </c>
      <c r="I310" s="9">
        <f>IF(F310="","",F310/100)</f>
        <v/>
      </c>
      <c r="J310" s="14" t="n"/>
      <c r="K310" s="15" t="n"/>
      <c r="L310" s="16" t="n"/>
      <c r="M310" s="17">
        <f>IF(J310="Settled - won",100,IF(J310="Settled - lost",0,IF(AND(J310="Sold",K310&lt;&gt;""),K310,"")))</f>
        <v/>
      </c>
      <c r="N310" s="8">
        <f>IF(OR(M310="",E310=""),"",E310*M310/100-IF(ISNUMBER(L310),L310,0))</f>
        <v/>
      </c>
      <c r="O310" s="8">
        <f>IF(OR(N310="",H310=""),"",N310-H310)</f>
        <v/>
      </c>
      <c r="P310" s="9">
        <f>IF(OR(O310="",H310="",H310=0),"",O310/H310)</f>
        <v/>
      </c>
      <c r="Q310" s="18">
        <f>IF(H310="","",IF(J310="","Open",J310))</f>
        <v/>
      </c>
      <c r="R310" s="7">
        <f>IF(OR(J310="Settled - won",J310="Settled - lost"),1,0)</f>
        <v/>
      </c>
      <c r="S310" s="7">
        <f>IF(J310="Settled - won",1,0)</f>
        <v/>
      </c>
      <c r="T310" s="19">
        <f>IF(ISNUMBER(F310),F310/100,0)</f>
        <v/>
      </c>
      <c r="U310" s="10">
        <f>IF(R310=1,(T310-S310)^2,0)</f>
        <v/>
      </c>
    </row>
    <row r="311">
      <c r="A311" s="13" t="n"/>
      <c r="B311" s="14" t="n"/>
      <c r="C311" s="14" t="n"/>
      <c r="D311" s="14" t="n"/>
      <c r="E311" s="14" t="n"/>
      <c r="F311" s="15" t="n"/>
      <c r="G311" s="16" t="n"/>
      <c r="H311" s="8">
        <f>IF(OR(E311="",F311=""),"",E311*F311/100+IF(ISNUMBER(G311),G311,0))</f>
        <v/>
      </c>
      <c r="I311" s="9">
        <f>IF(F311="","",F311/100)</f>
        <v/>
      </c>
      <c r="J311" s="14" t="n"/>
      <c r="K311" s="15" t="n"/>
      <c r="L311" s="16" t="n"/>
      <c r="M311" s="17">
        <f>IF(J311="Settled - won",100,IF(J311="Settled - lost",0,IF(AND(J311="Sold",K311&lt;&gt;""),K311,"")))</f>
        <v/>
      </c>
      <c r="N311" s="8">
        <f>IF(OR(M311="",E311=""),"",E311*M311/100-IF(ISNUMBER(L311),L311,0))</f>
        <v/>
      </c>
      <c r="O311" s="8">
        <f>IF(OR(N311="",H311=""),"",N311-H311)</f>
        <v/>
      </c>
      <c r="P311" s="9">
        <f>IF(OR(O311="",H311="",H311=0),"",O311/H311)</f>
        <v/>
      </c>
      <c r="Q311" s="18">
        <f>IF(H311="","",IF(J311="","Open",J311))</f>
        <v/>
      </c>
      <c r="R311" s="7">
        <f>IF(OR(J311="Settled - won",J311="Settled - lost"),1,0)</f>
        <v/>
      </c>
      <c r="S311" s="7">
        <f>IF(J311="Settled - won",1,0)</f>
        <v/>
      </c>
      <c r="T311" s="19">
        <f>IF(ISNUMBER(F311),F311/100,0)</f>
        <v/>
      </c>
      <c r="U311" s="10">
        <f>IF(R311=1,(T311-S311)^2,0)</f>
        <v/>
      </c>
    </row>
    <row r="312">
      <c r="A312" s="13" t="n"/>
      <c r="B312" s="14" t="n"/>
      <c r="C312" s="14" t="n"/>
      <c r="D312" s="14" t="n"/>
      <c r="E312" s="14" t="n"/>
      <c r="F312" s="15" t="n"/>
      <c r="G312" s="16" t="n"/>
      <c r="H312" s="8">
        <f>IF(OR(E312="",F312=""),"",E312*F312/100+IF(ISNUMBER(G312),G312,0))</f>
        <v/>
      </c>
      <c r="I312" s="9">
        <f>IF(F312="","",F312/100)</f>
        <v/>
      </c>
      <c r="J312" s="14" t="n"/>
      <c r="K312" s="15" t="n"/>
      <c r="L312" s="16" t="n"/>
      <c r="M312" s="17">
        <f>IF(J312="Settled - won",100,IF(J312="Settled - lost",0,IF(AND(J312="Sold",K312&lt;&gt;""),K312,"")))</f>
        <v/>
      </c>
      <c r="N312" s="8">
        <f>IF(OR(M312="",E312=""),"",E312*M312/100-IF(ISNUMBER(L312),L312,0))</f>
        <v/>
      </c>
      <c r="O312" s="8">
        <f>IF(OR(N312="",H312=""),"",N312-H312)</f>
        <v/>
      </c>
      <c r="P312" s="9">
        <f>IF(OR(O312="",H312="",H312=0),"",O312/H312)</f>
        <v/>
      </c>
      <c r="Q312" s="18">
        <f>IF(H312="","",IF(J312="","Open",J312))</f>
        <v/>
      </c>
      <c r="R312" s="7">
        <f>IF(OR(J312="Settled - won",J312="Settled - lost"),1,0)</f>
        <v/>
      </c>
      <c r="S312" s="7">
        <f>IF(J312="Settled - won",1,0)</f>
        <v/>
      </c>
      <c r="T312" s="19">
        <f>IF(ISNUMBER(F312),F312/100,0)</f>
        <v/>
      </c>
      <c r="U312" s="10">
        <f>IF(R312=1,(T312-S312)^2,0)</f>
        <v/>
      </c>
    </row>
    <row r="313">
      <c r="A313" s="13" t="n"/>
      <c r="B313" s="14" t="n"/>
      <c r="C313" s="14" t="n"/>
      <c r="D313" s="14" t="n"/>
      <c r="E313" s="14" t="n"/>
      <c r="F313" s="15" t="n"/>
      <c r="G313" s="16" t="n"/>
      <c r="H313" s="8">
        <f>IF(OR(E313="",F313=""),"",E313*F313/100+IF(ISNUMBER(G313),G313,0))</f>
        <v/>
      </c>
      <c r="I313" s="9">
        <f>IF(F313="","",F313/100)</f>
        <v/>
      </c>
      <c r="J313" s="14" t="n"/>
      <c r="K313" s="15" t="n"/>
      <c r="L313" s="16" t="n"/>
      <c r="M313" s="17">
        <f>IF(J313="Settled - won",100,IF(J313="Settled - lost",0,IF(AND(J313="Sold",K313&lt;&gt;""),K313,"")))</f>
        <v/>
      </c>
      <c r="N313" s="8">
        <f>IF(OR(M313="",E313=""),"",E313*M313/100-IF(ISNUMBER(L313),L313,0))</f>
        <v/>
      </c>
      <c r="O313" s="8">
        <f>IF(OR(N313="",H313=""),"",N313-H313)</f>
        <v/>
      </c>
      <c r="P313" s="9">
        <f>IF(OR(O313="",H313="",H313=0),"",O313/H313)</f>
        <v/>
      </c>
      <c r="Q313" s="18">
        <f>IF(H313="","",IF(J313="","Open",J313))</f>
        <v/>
      </c>
      <c r="R313" s="7">
        <f>IF(OR(J313="Settled - won",J313="Settled - lost"),1,0)</f>
        <v/>
      </c>
      <c r="S313" s="7">
        <f>IF(J313="Settled - won",1,0)</f>
        <v/>
      </c>
      <c r="T313" s="19">
        <f>IF(ISNUMBER(F313),F313/100,0)</f>
        <v/>
      </c>
      <c r="U313" s="10">
        <f>IF(R313=1,(T313-S313)^2,0)</f>
        <v/>
      </c>
    </row>
    <row r="314">
      <c r="A314" s="13" t="n"/>
      <c r="B314" s="14" t="n"/>
      <c r="C314" s="14" t="n"/>
      <c r="D314" s="14" t="n"/>
      <c r="E314" s="14" t="n"/>
      <c r="F314" s="15" t="n"/>
      <c r="G314" s="16" t="n"/>
      <c r="H314" s="8">
        <f>IF(OR(E314="",F314=""),"",E314*F314/100+IF(ISNUMBER(G314),G314,0))</f>
        <v/>
      </c>
      <c r="I314" s="9">
        <f>IF(F314="","",F314/100)</f>
        <v/>
      </c>
      <c r="J314" s="14" t="n"/>
      <c r="K314" s="15" t="n"/>
      <c r="L314" s="16" t="n"/>
      <c r="M314" s="17">
        <f>IF(J314="Settled - won",100,IF(J314="Settled - lost",0,IF(AND(J314="Sold",K314&lt;&gt;""),K314,"")))</f>
        <v/>
      </c>
      <c r="N314" s="8">
        <f>IF(OR(M314="",E314=""),"",E314*M314/100-IF(ISNUMBER(L314),L314,0))</f>
        <v/>
      </c>
      <c r="O314" s="8">
        <f>IF(OR(N314="",H314=""),"",N314-H314)</f>
        <v/>
      </c>
      <c r="P314" s="9">
        <f>IF(OR(O314="",H314="",H314=0),"",O314/H314)</f>
        <v/>
      </c>
      <c r="Q314" s="18">
        <f>IF(H314="","",IF(J314="","Open",J314))</f>
        <v/>
      </c>
      <c r="R314" s="7">
        <f>IF(OR(J314="Settled - won",J314="Settled - lost"),1,0)</f>
        <v/>
      </c>
      <c r="S314" s="7">
        <f>IF(J314="Settled - won",1,0)</f>
        <v/>
      </c>
      <c r="T314" s="19">
        <f>IF(ISNUMBER(F314),F314/100,0)</f>
        <v/>
      </c>
      <c r="U314" s="10">
        <f>IF(R314=1,(T314-S314)^2,0)</f>
        <v/>
      </c>
    </row>
    <row r="315">
      <c r="A315" s="13" t="n"/>
      <c r="B315" s="14" t="n"/>
      <c r="C315" s="14" t="n"/>
      <c r="D315" s="14" t="n"/>
      <c r="E315" s="14" t="n"/>
      <c r="F315" s="15" t="n"/>
      <c r="G315" s="16" t="n"/>
      <c r="H315" s="8">
        <f>IF(OR(E315="",F315=""),"",E315*F315/100+IF(ISNUMBER(G315),G315,0))</f>
        <v/>
      </c>
      <c r="I315" s="9">
        <f>IF(F315="","",F315/100)</f>
        <v/>
      </c>
      <c r="J315" s="14" t="n"/>
      <c r="K315" s="15" t="n"/>
      <c r="L315" s="16" t="n"/>
      <c r="M315" s="17">
        <f>IF(J315="Settled - won",100,IF(J315="Settled - lost",0,IF(AND(J315="Sold",K315&lt;&gt;""),K315,"")))</f>
        <v/>
      </c>
      <c r="N315" s="8">
        <f>IF(OR(M315="",E315=""),"",E315*M315/100-IF(ISNUMBER(L315),L315,0))</f>
        <v/>
      </c>
      <c r="O315" s="8">
        <f>IF(OR(N315="",H315=""),"",N315-H315)</f>
        <v/>
      </c>
      <c r="P315" s="9">
        <f>IF(OR(O315="",H315="",H315=0),"",O315/H315)</f>
        <v/>
      </c>
      <c r="Q315" s="18">
        <f>IF(H315="","",IF(J315="","Open",J315))</f>
        <v/>
      </c>
      <c r="R315" s="7">
        <f>IF(OR(J315="Settled - won",J315="Settled - lost"),1,0)</f>
        <v/>
      </c>
      <c r="S315" s="7">
        <f>IF(J315="Settled - won",1,0)</f>
        <v/>
      </c>
      <c r="T315" s="19">
        <f>IF(ISNUMBER(F315),F315/100,0)</f>
        <v/>
      </c>
      <c r="U315" s="10">
        <f>IF(R315=1,(T315-S315)^2,0)</f>
        <v/>
      </c>
    </row>
    <row r="316">
      <c r="A316" s="13" t="n"/>
      <c r="B316" s="14" t="n"/>
      <c r="C316" s="14" t="n"/>
      <c r="D316" s="14" t="n"/>
      <c r="E316" s="14" t="n"/>
      <c r="F316" s="15" t="n"/>
      <c r="G316" s="16" t="n"/>
      <c r="H316" s="8">
        <f>IF(OR(E316="",F316=""),"",E316*F316/100+IF(ISNUMBER(G316),G316,0))</f>
        <v/>
      </c>
      <c r="I316" s="9">
        <f>IF(F316="","",F316/100)</f>
        <v/>
      </c>
      <c r="J316" s="14" t="n"/>
      <c r="K316" s="15" t="n"/>
      <c r="L316" s="16" t="n"/>
      <c r="M316" s="17">
        <f>IF(J316="Settled - won",100,IF(J316="Settled - lost",0,IF(AND(J316="Sold",K316&lt;&gt;""),K316,"")))</f>
        <v/>
      </c>
      <c r="N316" s="8">
        <f>IF(OR(M316="",E316=""),"",E316*M316/100-IF(ISNUMBER(L316),L316,0))</f>
        <v/>
      </c>
      <c r="O316" s="8">
        <f>IF(OR(N316="",H316=""),"",N316-H316)</f>
        <v/>
      </c>
      <c r="P316" s="9">
        <f>IF(OR(O316="",H316="",H316=0),"",O316/H316)</f>
        <v/>
      </c>
      <c r="Q316" s="18">
        <f>IF(H316="","",IF(J316="","Open",J316))</f>
        <v/>
      </c>
      <c r="R316" s="7">
        <f>IF(OR(J316="Settled - won",J316="Settled - lost"),1,0)</f>
        <v/>
      </c>
      <c r="S316" s="7">
        <f>IF(J316="Settled - won",1,0)</f>
        <v/>
      </c>
      <c r="T316" s="19">
        <f>IF(ISNUMBER(F316),F316/100,0)</f>
        <v/>
      </c>
      <c r="U316" s="10">
        <f>IF(R316=1,(T316-S316)^2,0)</f>
        <v/>
      </c>
    </row>
    <row r="317">
      <c r="A317" s="13" t="n"/>
      <c r="B317" s="14" t="n"/>
      <c r="C317" s="14" t="n"/>
      <c r="D317" s="14" t="n"/>
      <c r="E317" s="14" t="n"/>
      <c r="F317" s="15" t="n"/>
      <c r="G317" s="16" t="n"/>
      <c r="H317" s="8">
        <f>IF(OR(E317="",F317=""),"",E317*F317/100+IF(ISNUMBER(G317),G317,0))</f>
        <v/>
      </c>
      <c r="I317" s="9">
        <f>IF(F317="","",F317/100)</f>
        <v/>
      </c>
      <c r="J317" s="14" t="n"/>
      <c r="K317" s="15" t="n"/>
      <c r="L317" s="16" t="n"/>
      <c r="M317" s="17">
        <f>IF(J317="Settled - won",100,IF(J317="Settled - lost",0,IF(AND(J317="Sold",K317&lt;&gt;""),K317,"")))</f>
        <v/>
      </c>
      <c r="N317" s="8">
        <f>IF(OR(M317="",E317=""),"",E317*M317/100-IF(ISNUMBER(L317),L317,0))</f>
        <v/>
      </c>
      <c r="O317" s="8">
        <f>IF(OR(N317="",H317=""),"",N317-H317)</f>
        <v/>
      </c>
      <c r="P317" s="9">
        <f>IF(OR(O317="",H317="",H317=0),"",O317/H317)</f>
        <v/>
      </c>
      <c r="Q317" s="18">
        <f>IF(H317="","",IF(J317="","Open",J317))</f>
        <v/>
      </c>
      <c r="R317" s="7">
        <f>IF(OR(J317="Settled - won",J317="Settled - lost"),1,0)</f>
        <v/>
      </c>
      <c r="S317" s="7">
        <f>IF(J317="Settled - won",1,0)</f>
        <v/>
      </c>
      <c r="T317" s="19">
        <f>IF(ISNUMBER(F317),F317/100,0)</f>
        <v/>
      </c>
      <c r="U317" s="10">
        <f>IF(R317=1,(T317-S317)^2,0)</f>
        <v/>
      </c>
    </row>
    <row r="318">
      <c r="A318" s="13" t="n"/>
      <c r="B318" s="14" t="n"/>
      <c r="C318" s="14" t="n"/>
      <c r="D318" s="14" t="n"/>
      <c r="E318" s="14" t="n"/>
      <c r="F318" s="15" t="n"/>
      <c r="G318" s="16" t="n"/>
      <c r="H318" s="8">
        <f>IF(OR(E318="",F318=""),"",E318*F318/100+IF(ISNUMBER(G318),G318,0))</f>
        <v/>
      </c>
      <c r="I318" s="9">
        <f>IF(F318="","",F318/100)</f>
        <v/>
      </c>
      <c r="J318" s="14" t="n"/>
      <c r="K318" s="15" t="n"/>
      <c r="L318" s="16" t="n"/>
      <c r="M318" s="17">
        <f>IF(J318="Settled - won",100,IF(J318="Settled - lost",0,IF(AND(J318="Sold",K318&lt;&gt;""),K318,"")))</f>
        <v/>
      </c>
      <c r="N318" s="8">
        <f>IF(OR(M318="",E318=""),"",E318*M318/100-IF(ISNUMBER(L318),L318,0))</f>
        <v/>
      </c>
      <c r="O318" s="8">
        <f>IF(OR(N318="",H318=""),"",N318-H318)</f>
        <v/>
      </c>
      <c r="P318" s="9">
        <f>IF(OR(O318="",H318="",H318=0),"",O318/H318)</f>
        <v/>
      </c>
      <c r="Q318" s="18">
        <f>IF(H318="","",IF(J318="","Open",J318))</f>
        <v/>
      </c>
      <c r="R318" s="7">
        <f>IF(OR(J318="Settled - won",J318="Settled - lost"),1,0)</f>
        <v/>
      </c>
      <c r="S318" s="7">
        <f>IF(J318="Settled - won",1,0)</f>
        <v/>
      </c>
      <c r="T318" s="19">
        <f>IF(ISNUMBER(F318),F318/100,0)</f>
        <v/>
      </c>
      <c r="U318" s="10">
        <f>IF(R318=1,(T318-S318)^2,0)</f>
        <v/>
      </c>
    </row>
    <row r="319">
      <c r="A319" s="13" t="n"/>
      <c r="B319" s="14" t="n"/>
      <c r="C319" s="14" t="n"/>
      <c r="D319" s="14" t="n"/>
      <c r="E319" s="14" t="n"/>
      <c r="F319" s="15" t="n"/>
      <c r="G319" s="16" t="n"/>
      <c r="H319" s="8">
        <f>IF(OR(E319="",F319=""),"",E319*F319/100+IF(ISNUMBER(G319),G319,0))</f>
        <v/>
      </c>
      <c r="I319" s="9">
        <f>IF(F319="","",F319/100)</f>
        <v/>
      </c>
      <c r="J319" s="14" t="n"/>
      <c r="K319" s="15" t="n"/>
      <c r="L319" s="16" t="n"/>
      <c r="M319" s="17">
        <f>IF(J319="Settled - won",100,IF(J319="Settled - lost",0,IF(AND(J319="Sold",K319&lt;&gt;""),K319,"")))</f>
        <v/>
      </c>
      <c r="N319" s="8">
        <f>IF(OR(M319="",E319=""),"",E319*M319/100-IF(ISNUMBER(L319),L319,0))</f>
        <v/>
      </c>
      <c r="O319" s="8">
        <f>IF(OR(N319="",H319=""),"",N319-H319)</f>
        <v/>
      </c>
      <c r="P319" s="9">
        <f>IF(OR(O319="",H319="",H319=0),"",O319/H319)</f>
        <v/>
      </c>
      <c r="Q319" s="18">
        <f>IF(H319="","",IF(J319="","Open",J319))</f>
        <v/>
      </c>
      <c r="R319" s="7">
        <f>IF(OR(J319="Settled - won",J319="Settled - lost"),1,0)</f>
        <v/>
      </c>
      <c r="S319" s="7">
        <f>IF(J319="Settled - won",1,0)</f>
        <v/>
      </c>
      <c r="T319" s="19">
        <f>IF(ISNUMBER(F319),F319/100,0)</f>
        <v/>
      </c>
      <c r="U319" s="10">
        <f>IF(R319=1,(T319-S319)^2,0)</f>
        <v/>
      </c>
    </row>
    <row r="320">
      <c r="A320" s="13" t="n"/>
      <c r="B320" s="14" t="n"/>
      <c r="C320" s="14" t="n"/>
      <c r="D320" s="14" t="n"/>
      <c r="E320" s="14" t="n"/>
      <c r="F320" s="15" t="n"/>
      <c r="G320" s="16" t="n"/>
      <c r="H320" s="8">
        <f>IF(OR(E320="",F320=""),"",E320*F320/100+IF(ISNUMBER(G320),G320,0))</f>
        <v/>
      </c>
      <c r="I320" s="9">
        <f>IF(F320="","",F320/100)</f>
        <v/>
      </c>
      <c r="J320" s="14" t="n"/>
      <c r="K320" s="15" t="n"/>
      <c r="L320" s="16" t="n"/>
      <c r="M320" s="17">
        <f>IF(J320="Settled - won",100,IF(J320="Settled - lost",0,IF(AND(J320="Sold",K320&lt;&gt;""),K320,"")))</f>
        <v/>
      </c>
      <c r="N320" s="8">
        <f>IF(OR(M320="",E320=""),"",E320*M320/100-IF(ISNUMBER(L320),L320,0))</f>
        <v/>
      </c>
      <c r="O320" s="8">
        <f>IF(OR(N320="",H320=""),"",N320-H320)</f>
        <v/>
      </c>
      <c r="P320" s="9">
        <f>IF(OR(O320="",H320="",H320=0),"",O320/H320)</f>
        <v/>
      </c>
      <c r="Q320" s="18">
        <f>IF(H320="","",IF(J320="","Open",J320))</f>
        <v/>
      </c>
      <c r="R320" s="7">
        <f>IF(OR(J320="Settled - won",J320="Settled - lost"),1,0)</f>
        <v/>
      </c>
      <c r="S320" s="7">
        <f>IF(J320="Settled - won",1,0)</f>
        <v/>
      </c>
      <c r="T320" s="19">
        <f>IF(ISNUMBER(F320),F320/100,0)</f>
        <v/>
      </c>
      <c r="U320" s="10">
        <f>IF(R320=1,(T320-S320)^2,0)</f>
        <v/>
      </c>
    </row>
    <row r="321">
      <c r="A321" s="13" t="n"/>
      <c r="B321" s="14" t="n"/>
      <c r="C321" s="14" t="n"/>
      <c r="D321" s="14" t="n"/>
      <c r="E321" s="14" t="n"/>
      <c r="F321" s="15" t="n"/>
      <c r="G321" s="16" t="n"/>
      <c r="H321" s="8">
        <f>IF(OR(E321="",F321=""),"",E321*F321/100+IF(ISNUMBER(G321),G321,0))</f>
        <v/>
      </c>
      <c r="I321" s="9">
        <f>IF(F321="","",F321/100)</f>
        <v/>
      </c>
      <c r="J321" s="14" t="n"/>
      <c r="K321" s="15" t="n"/>
      <c r="L321" s="16" t="n"/>
      <c r="M321" s="17">
        <f>IF(J321="Settled - won",100,IF(J321="Settled - lost",0,IF(AND(J321="Sold",K321&lt;&gt;""),K321,"")))</f>
        <v/>
      </c>
      <c r="N321" s="8">
        <f>IF(OR(M321="",E321=""),"",E321*M321/100-IF(ISNUMBER(L321),L321,0))</f>
        <v/>
      </c>
      <c r="O321" s="8">
        <f>IF(OR(N321="",H321=""),"",N321-H321)</f>
        <v/>
      </c>
      <c r="P321" s="9">
        <f>IF(OR(O321="",H321="",H321=0),"",O321/H321)</f>
        <v/>
      </c>
      <c r="Q321" s="18">
        <f>IF(H321="","",IF(J321="","Open",J321))</f>
        <v/>
      </c>
      <c r="R321" s="7">
        <f>IF(OR(J321="Settled - won",J321="Settled - lost"),1,0)</f>
        <v/>
      </c>
      <c r="S321" s="7">
        <f>IF(J321="Settled - won",1,0)</f>
        <v/>
      </c>
      <c r="T321" s="19">
        <f>IF(ISNUMBER(F321),F321/100,0)</f>
        <v/>
      </c>
      <c r="U321" s="10">
        <f>IF(R321=1,(T321-S321)^2,0)</f>
        <v/>
      </c>
    </row>
    <row r="322">
      <c r="A322" s="13" t="n"/>
      <c r="B322" s="14" t="n"/>
      <c r="C322" s="14" t="n"/>
      <c r="D322" s="14" t="n"/>
      <c r="E322" s="14" t="n"/>
      <c r="F322" s="15" t="n"/>
      <c r="G322" s="16" t="n"/>
      <c r="H322" s="8">
        <f>IF(OR(E322="",F322=""),"",E322*F322/100+IF(ISNUMBER(G322),G322,0))</f>
        <v/>
      </c>
      <c r="I322" s="9">
        <f>IF(F322="","",F322/100)</f>
        <v/>
      </c>
      <c r="J322" s="14" t="n"/>
      <c r="K322" s="15" t="n"/>
      <c r="L322" s="16" t="n"/>
      <c r="M322" s="17">
        <f>IF(J322="Settled - won",100,IF(J322="Settled - lost",0,IF(AND(J322="Sold",K322&lt;&gt;""),K322,"")))</f>
        <v/>
      </c>
      <c r="N322" s="8">
        <f>IF(OR(M322="",E322=""),"",E322*M322/100-IF(ISNUMBER(L322),L322,0))</f>
        <v/>
      </c>
      <c r="O322" s="8">
        <f>IF(OR(N322="",H322=""),"",N322-H322)</f>
        <v/>
      </c>
      <c r="P322" s="9">
        <f>IF(OR(O322="",H322="",H322=0),"",O322/H322)</f>
        <v/>
      </c>
      <c r="Q322" s="18">
        <f>IF(H322="","",IF(J322="","Open",J322))</f>
        <v/>
      </c>
      <c r="R322" s="7">
        <f>IF(OR(J322="Settled - won",J322="Settled - lost"),1,0)</f>
        <v/>
      </c>
      <c r="S322" s="7">
        <f>IF(J322="Settled - won",1,0)</f>
        <v/>
      </c>
      <c r="T322" s="19">
        <f>IF(ISNUMBER(F322),F322/100,0)</f>
        <v/>
      </c>
      <c r="U322" s="10">
        <f>IF(R322=1,(T322-S322)^2,0)</f>
        <v/>
      </c>
    </row>
    <row r="323">
      <c r="A323" s="13" t="n"/>
      <c r="B323" s="14" t="n"/>
      <c r="C323" s="14" t="n"/>
      <c r="D323" s="14" t="n"/>
      <c r="E323" s="14" t="n"/>
      <c r="F323" s="15" t="n"/>
      <c r="G323" s="16" t="n"/>
      <c r="H323" s="8">
        <f>IF(OR(E323="",F323=""),"",E323*F323/100+IF(ISNUMBER(G323),G323,0))</f>
        <v/>
      </c>
      <c r="I323" s="9">
        <f>IF(F323="","",F323/100)</f>
        <v/>
      </c>
      <c r="J323" s="14" t="n"/>
      <c r="K323" s="15" t="n"/>
      <c r="L323" s="16" t="n"/>
      <c r="M323" s="17">
        <f>IF(J323="Settled - won",100,IF(J323="Settled - lost",0,IF(AND(J323="Sold",K323&lt;&gt;""),K323,"")))</f>
        <v/>
      </c>
      <c r="N323" s="8">
        <f>IF(OR(M323="",E323=""),"",E323*M323/100-IF(ISNUMBER(L323),L323,0))</f>
        <v/>
      </c>
      <c r="O323" s="8">
        <f>IF(OR(N323="",H323=""),"",N323-H323)</f>
        <v/>
      </c>
      <c r="P323" s="9">
        <f>IF(OR(O323="",H323="",H323=0),"",O323/H323)</f>
        <v/>
      </c>
      <c r="Q323" s="18">
        <f>IF(H323="","",IF(J323="","Open",J323))</f>
        <v/>
      </c>
      <c r="R323" s="7">
        <f>IF(OR(J323="Settled - won",J323="Settled - lost"),1,0)</f>
        <v/>
      </c>
      <c r="S323" s="7">
        <f>IF(J323="Settled - won",1,0)</f>
        <v/>
      </c>
      <c r="T323" s="19">
        <f>IF(ISNUMBER(F323),F323/100,0)</f>
        <v/>
      </c>
      <c r="U323" s="10">
        <f>IF(R323=1,(T323-S323)^2,0)</f>
        <v/>
      </c>
    </row>
    <row r="324">
      <c r="A324" s="13" t="n"/>
      <c r="B324" s="14" t="n"/>
      <c r="C324" s="14" t="n"/>
      <c r="D324" s="14" t="n"/>
      <c r="E324" s="14" t="n"/>
      <c r="F324" s="15" t="n"/>
      <c r="G324" s="16" t="n"/>
      <c r="H324" s="8">
        <f>IF(OR(E324="",F324=""),"",E324*F324/100+IF(ISNUMBER(G324),G324,0))</f>
        <v/>
      </c>
      <c r="I324" s="9">
        <f>IF(F324="","",F324/100)</f>
        <v/>
      </c>
      <c r="J324" s="14" t="n"/>
      <c r="K324" s="15" t="n"/>
      <c r="L324" s="16" t="n"/>
      <c r="M324" s="17">
        <f>IF(J324="Settled - won",100,IF(J324="Settled - lost",0,IF(AND(J324="Sold",K324&lt;&gt;""),K324,"")))</f>
        <v/>
      </c>
      <c r="N324" s="8">
        <f>IF(OR(M324="",E324=""),"",E324*M324/100-IF(ISNUMBER(L324),L324,0))</f>
        <v/>
      </c>
      <c r="O324" s="8">
        <f>IF(OR(N324="",H324=""),"",N324-H324)</f>
        <v/>
      </c>
      <c r="P324" s="9">
        <f>IF(OR(O324="",H324="",H324=0),"",O324/H324)</f>
        <v/>
      </c>
      <c r="Q324" s="18">
        <f>IF(H324="","",IF(J324="","Open",J324))</f>
        <v/>
      </c>
      <c r="R324" s="7">
        <f>IF(OR(J324="Settled - won",J324="Settled - lost"),1,0)</f>
        <v/>
      </c>
      <c r="S324" s="7">
        <f>IF(J324="Settled - won",1,0)</f>
        <v/>
      </c>
      <c r="T324" s="19">
        <f>IF(ISNUMBER(F324),F324/100,0)</f>
        <v/>
      </c>
      <c r="U324" s="10">
        <f>IF(R324=1,(T324-S324)^2,0)</f>
        <v/>
      </c>
    </row>
    <row r="325">
      <c r="A325" s="13" t="n"/>
      <c r="B325" s="14" t="n"/>
      <c r="C325" s="14" t="n"/>
      <c r="D325" s="14" t="n"/>
      <c r="E325" s="14" t="n"/>
      <c r="F325" s="15" t="n"/>
      <c r="G325" s="16" t="n"/>
      <c r="H325" s="8">
        <f>IF(OR(E325="",F325=""),"",E325*F325/100+IF(ISNUMBER(G325),G325,0))</f>
        <v/>
      </c>
      <c r="I325" s="9">
        <f>IF(F325="","",F325/100)</f>
        <v/>
      </c>
      <c r="J325" s="14" t="n"/>
      <c r="K325" s="15" t="n"/>
      <c r="L325" s="16" t="n"/>
      <c r="M325" s="17">
        <f>IF(J325="Settled - won",100,IF(J325="Settled - lost",0,IF(AND(J325="Sold",K325&lt;&gt;""),K325,"")))</f>
        <v/>
      </c>
      <c r="N325" s="8">
        <f>IF(OR(M325="",E325=""),"",E325*M325/100-IF(ISNUMBER(L325),L325,0))</f>
        <v/>
      </c>
      <c r="O325" s="8">
        <f>IF(OR(N325="",H325=""),"",N325-H325)</f>
        <v/>
      </c>
      <c r="P325" s="9">
        <f>IF(OR(O325="",H325="",H325=0),"",O325/H325)</f>
        <v/>
      </c>
      <c r="Q325" s="18">
        <f>IF(H325="","",IF(J325="","Open",J325))</f>
        <v/>
      </c>
      <c r="R325" s="7">
        <f>IF(OR(J325="Settled - won",J325="Settled - lost"),1,0)</f>
        <v/>
      </c>
      <c r="S325" s="7">
        <f>IF(J325="Settled - won",1,0)</f>
        <v/>
      </c>
      <c r="T325" s="19">
        <f>IF(ISNUMBER(F325),F325/100,0)</f>
        <v/>
      </c>
      <c r="U325" s="10">
        <f>IF(R325=1,(T325-S325)^2,0)</f>
        <v/>
      </c>
    </row>
    <row r="326">
      <c r="A326" s="13" t="n"/>
      <c r="B326" s="14" t="n"/>
      <c r="C326" s="14" t="n"/>
      <c r="D326" s="14" t="n"/>
      <c r="E326" s="14" t="n"/>
      <c r="F326" s="15" t="n"/>
      <c r="G326" s="16" t="n"/>
      <c r="H326" s="8">
        <f>IF(OR(E326="",F326=""),"",E326*F326/100+IF(ISNUMBER(G326),G326,0))</f>
        <v/>
      </c>
      <c r="I326" s="9">
        <f>IF(F326="","",F326/100)</f>
        <v/>
      </c>
      <c r="J326" s="14" t="n"/>
      <c r="K326" s="15" t="n"/>
      <c r="L326" s="16" t="n"/>
      <c r="M326" s="17">
        <f>IF(J326="Settled - won",100,IF(J326="Settled - lost",0,IF(AND(J326="Sold",K326&lt;&gt;""),K326,"")))</f>
        <v/>
      </c>
      <c r="N326" s="8">
        <f>IF(OR(M326="",E326=""),"",E326*M326/100-IF(ISNUMBER(L326),L326,0))</f>
        <v/>
      </c>
      <c r="O326" s="8">
        <f>IF(OR(N326="",H326=""),"",N326-H326)</f>
        <v/>
      </c>
      <c r="P326" s="9">
        <f>IF(OR(O326="",H326="",H326=0),"",O326/H326)</f>
        <v/>
      </c>
      <c r="Q326" s="18">
        <f>IF(H326="","",IF(J326="","Open",J326))</f>
        <v/>
      </c>
      <c r="R326" s="7">
        <f>IF(OR(J326="Settled - won",J326="Settled - lost"),1,0)</f>
        <v/>
      </c>
      <c r="S326" s="7">
        <f>IF(J326="Settled - won",1,0)</f>
        <v/>
      </c>
      <c r="T326" s="19">
        <f>IF(ISNUMBER(F326),F326/100,0)</f>
        <v/>
      </c>
      <c r="U326" s="10">
        <f>IF(R326=1,(T326-S326)^2,0)</f>
        <v/>
      </c>
    </row>
    <row r="327">
      <c r="A327" s="13" t="n"/>
      <c r="B327" s="14" t="n"/>
      <c r="C327" s="14" t="n"/>
      <c r="D327" s="14" t="n"/>
      <c r="E327" s="14" t="n"/>
      <c r="F327" s="15" t="n"/>
      <c r="G327" s="16" t="n"/>
      <c r="H327" s="8">
        <f>IF(OR(E327="",F327=""),"",E327*F327/100+IF(ISNUMBER(G327),G327,0))</f>
        <v/>
      </c>
      <c r="I327" s="9">
        <f>IF(F327="","",F327/100)</f>
        <v/>
      </c>
      <c r="J327" s="14" t="n"/>
      <c r="K327" s="15" t="n"/>
      <c r="L327" s="16" t="n"/>
      <c r="M327" s="17">
        <f>IF(J327="Settled - won",100,IF(J327="Settled - lost",0,IF(AND(J327="Sold",K327&lt;&gt;""),K327,"")))</f>
        <v/>
      </c>
      <c r="N327" s="8">
        <f>IF(OR(M327="",E327=""),"",E327*M327/100-IF(ISNUMBER(L327),L327,0))</f>
        <v/>
      </c>
      <c r="O327" s="8">
        <f>IF(OR(N327="",H327=""),"",N327-H327)</f>
        <v/>
      </c>
      <c r="P327" s="9">
        <f>IF(OR(O327="",H327="",H327=0),"",O327/H327)</f>
        <v/>
      </c>
      <c r="Q327" s="18">
        <f>IF(H327="","",IF(J327="","Open",J327))</f>
        <v/>
      </c>
      <c r="R327" s="7">
        <f>IF(OR(J327="Settled - won",J327="Settled - lost"),1,0)</f>
        <v/>
      </c>
      <c r="S327" s="7">
        <f>IF(J327="Settled - won",1,0)</f>
        <v/>
      </c>
      <c r="T327" s="19">
        <f>IF(ISNUMBER(F327),F327/100,0)</f>
        <v/>
      </c>
      <c r="U327" s="10">
        <f>IF(R327=1,(T327-S327)^2,0)</f>
        <v/>
      </c>
    </row>
    <row r="328">
      <c r="A328" s="13" t="n"/>
      <c r="B328" s="14" t="n"/>
      <c r="C328" s="14" t="n"/>
      <c r="D328" s="14" t="n"/>
      <c r="E328" s="14" t="n"/>
      <c r="F328" s="15" t="n"/>
      <c r="G328" s="16" t="n"/>
      <c r="H328" s="8">
        <f>IF(OR(E328="",F328=""),"",E328*F328/100+IF(ISNUMBER(G328),G328,0))</f>
        <v/>
      </c>
      <c r="I328" s="9">
        <f>IF(F328="","",F328/100)</f>
        <v/>
      </c>
      <c r="J328" s="14" t="n"/>
      <c r="K328" s="15" t="n"/>
      <c r="L328" s="16" t="n"/>
      <c r="M328" s="17">
        <f>IF(J328="Settled - won",100,IF(J328="Settled - lost",0,IF(AND(J328="Sold",K328&lt;&gt;""),K328,"")))</f>
        <v/>
      </c>
      <c r="N328" s="8">
        <f>IF(OR(M328="",E328=""),"",E328*M328/100-IF(ISNUMBER(L328),L328,0))</f>
        <v/>
      </c>
      <c r="O328" s="8">
        <f>IF(OR(N328="",H328=""),"",N328-H328)</f>
        <v/>
      </c>
      <c r="P328" s="9">
        <f>IF(OR(O328="",H328="",H328=0),"",O328/H328)</f>
        <v/>
      </c>
      <c r="Q328" s="18">
        <f>IF(H328="","",IF(J328="","Open",J328))</f>
        <v/>
      </c>
      <c r="R328" s="7">
        <f>IF(OR(J328="Settled - won",J328="Settled - lost"),1,0)</f>
        <v/>
      </c>
      <c r="S328" s="7">
        <f>IF(J328="Settled - won",1,0)</f>
        <v/>
      </c>
      <c r="T328" s="19">
        <f>IF(ISNUMBER(F328),F328/100,0)</f>
        <v/>
      </c>
      <c r="U328" s="10">
        <f>IF(R328=1,(T328-S328)^2,0)</f>
        <v/>
      </c>
    </row>
    <row r="329">
      <c r="A329" s="13" t="n"/>
      <c r="B329" s="14" t="n"/>
      <c r="C329" s="14" t="n"/>
      <c r="D329" s="14" t="n"/>
      <c r="E329" s="14" t="n"/>
      <c r="F329" s="15" t="n"/>
      <c r="G329" s="16" t="n"/>
      <c r="H329" s="8">
        <f>IF(OR(E329="",F329=""),"",E329*F329/100+IF(ISNUMBER(G329),G329,0))</f>
        <v/>
      </c>
      <c r="I329" s="9">
        <f>IF(F329="","",F329/100)</f>
        <v/>
      </c>
      <c r="J329" s="14" t="n"/>
      <c r="K329" s="15" t="n"/>
      <c r="L329" s="16" t="n"/>
      <c r="M329" s="17">
        <f>IF(J329="Settled - won",100,IF(J329="Settled - lost",0,IF(AND(J329="Sold",K329&lt;&gt;""),K329,"")))</f>
        <v/>
      </c>
      <c r="N329" s="8">
        <f>IF(OR(M329="",E329=""),"",E329*M329/100-IF(ISNUMBER(L329),L329,0))</f>
        <v/>
      </c>
      <c r="O329" s="8">
        <f>IF(OR(N329="",H329=""),"",N329-H329)</f>
        <v/>
      </c>
      <c r="P329" s="9">
        <f>IF(OR(O329="",H329="",H329=0),"",O329/H329)</f>
        <v/>
      </c>
      <c r="Q329" s="18">
        <f>IF(H329="","",IF(J329="","Open",J329))</f>
        <v/>
      </c>
      <c r="R329" s="7">
        <f>IF(OR(J329="Settled - won",J329="Settled - lost"),1,0)</f>
        <v/>
      </c>
      <c r="S329" s="7">
        <f>IF(J329="Settled - won",1,0)</f>
        <v/>
      </c>
      <c r="T329" s="19">
        <f>IF(ISNUMBER(F329),F329/100,0)</f>
        <v/>
      </c>
      <c r="U329" s="10">
        <f>IF(R329=1,(T329-S329)^2,0)</f>
        <v/>
      </c>
    </row>
    <row r="330">
      <c r="A330" s="13" t="n"/>
      <c r="B330" s="14" t="n"/>
      <c r="C330" s="14" t="n"/>
      <c r="D330" s="14" t="n"/>
      <c r="E330" s="14" t="n"/>
      <c r="F330" s="15" t="n"/>
      <c r="G330" s="16" t="n"/>
      <c r="H330" s="8">
        <f>IF(OR(E330="",F330=""),"",E330*F330/100+IF(ISNUMBER(G330),G330,0))</f>
        <v/>
      </c>
      <c r="I330" s="9">
        <f>IF(F330="","",F330/100)</f>
        <v/>
      </c>
      <c r="J330" s="14" t="n"/>
      <c r="K330" s="15" t="n"/>
      <c r="L330" s="16" t="n"/>
      <c r="M330" s="17">
        <f>IF(J330="Settled - won",100,IF(J330="Settled - lost",0,IF(AND(J330="Sold",K330&lt;&gt;""),K330,"")))</f>
        <v/>
      </c>
      <c r="N330" s="8">
        <f>IF(OR(M330="",E330=""),"",E330*M330/100-IF(ISNUMBER(L330),L330,0))</f>
        <v/>
      </c>
      <c r="O330" s="8">
        <f>IF(OR(N330="",H330=""),"",N330-H330)</f>
        <v/>
      </c>
      <c r="P330" s="9">
        <f>IF(OR(O330="",H330="",H330=0),"",O330/H330)</f>
        <v/>
      </c>
      <c r="Q330" s="18">
        <f>IF(H330="","",IF(J330="","Open",J330))</f>
        <v/>
      </c>
      <c r="R330" s="7">
        <f>IF(OR(J330="Settled - won",J330="Settled - lost"),1,0)</f>
        <v/>
      </c>
      <c r="S330" s="7">
        <f>IF(J330="Settled - won",1,0)</f>
        <v/>
      </c>
      <c r="T330" s="19">
        <f>IF(ISNUMBER(F330),F330/100,0)</f>
        <v/>
      </c>
      <c r="U330" s="10">
        <f>IF(R330=1,(T330-S330)^2,0)</f>
        <v/>
      </c>
    </row>
    <row r="331">
      <c r="A331" s="13" t="n"/>
      <c r="B331" s="14" t="n"/>
      <c r="C331" s="14" t="n"/>
      <c r="D331" s="14" t="n"/>
      <c r="E331" s="14" t="n"/>
      <c r="F331" s="15" t="n"/>
      <c r="G331" s="16" t="n"/>
      <c r="H331" s="8">
        <f>IF(OR(E331="",F331=""),"",E331*F331/100+IF(ISNUMBER(G331),G331,0))</f>
        <v/>
      </c>
      <c r="I331" s="9">
        <f>IF(F331="","",F331/100)</f>
        <v/>
      </c>
      <c r="J331" s="14" t="n"/>
      <c r="K331" s="15" t="n"/>
      <c r="L331" s="16" t="n"/>
      <c r="M331" s="17">
        <f>IF(J331="Settled - won",100,IF(J331="Settled - lost",0,IF(AND(J331="Sold",K331&lt;&gt;""),K331,"")))</f>
        <v/>
      </c>
      <c r="N331" s="8">
        <f>IF(OR(M331="",E331=""),"",E331*M331/100-IF(ISNUMBER(L331),L331,0))</f>
        <v/>
      </c>
      <c r="O331" s="8">
        <f>IF(OR(N331="",H331=""),"",N331-H331)</f>
        <v/>
      </c>
      <c r="P331" s="9">
        <f>IF(OR(O331="",H331="",H331=0),"",O331/H331)</f>
        <v/>
      </c>
      <c r="Q331" s="18">
        <f>IF(H331="","",IF(J331="","Open",J331))</f>
        <v/>
      </c>
      <c r="R331" s="7">
        <f>IF(OR(J331="Settled - won",J331="Settled - lost"),1,0)</f>
        <v/>
      </c>
      <c r="S331" s="7">
        <f>IF(J331="Settled - won",1,0)</f>
        <v/>
      </c>
      <c r="T331" s="19">
        <f>IF(ISNUMBER(F331),F331/100,0)</f>
        <v/>
      </c>
      <c r="U331" s="10">
        <f>IF(R331=1,(T331-S331)^2,0)</f>
        <v/>
      </c>
    </row>
    <row r="332">
      <c r="A332" s="13" t="n"/>
      <c r="B332" s="14" t="n"/>
      <c r="C332" s="14" t="n"/>
      <c r="D332" s="14" t="n"/>
      <c r="E332" s="14" t="n"/>
      <c r="F332" s="15" t="n"/>
      <c r="G332" s="16" t="n"/>
      <c r="H332" s="8">
        <f>IF(OR(E332="",F332=""),"",E332*F332/100+IF(ISNUMBER(G332),G332,0))</f>
        <v/>
      </c>
      <c r="I332" s="9">
        <f>IF(F332="","",F332/100)</f>
        <v/>
      </c>
      <c r="J332" s="14" t="n"/>
      <c r="K332" s="15" t="n"/>
      <c r="L332" s="16" t="n"/>
      <c r="M332" s="17">
        <f>IF(J332="Settled - won",100,IF(J332="Settled - lost",0,IF(AND(J332="Sold",K332&lt;&gt;""),K332,"")))</f>
        <v/>
      </c>
      <c r="N332" s="8">
        <f>IF(OR(M332="",E332=""),"",E332*M332/100-IF(ISNUMBER(L332),L332,0))</f>
        <v/>
      </c>
      <c r="O332" s="8">
        <f>IF(OR(N332="",H332=""),"",N332-H332)</f>
        <v/>
      </c>
      <c r="P332" s="9">
        <f>IF(OR(O332="",H332="",H332=0),"",O332/H332)</f>
        <v/>
      </c>
      <c r="Q332" s="18">
        <f>IF(H332="","",IF(J332="","Open",J332))</f>
        <v/>
      </c>
      <c r="R332" s="7">
        <f>IF(OR(J332="Settled - won",J332="Settled - lost"),1,0)</f>
        <v/>
      </c>
      <c r="S332" s="7">
        <f>IF(J332="Settled - won",1,0)</f>
        <v/>
      </c>
      <c r="T332" s="19">
        <f>IF(ISNUMBER(F332),F332/100,0)</f>
        <v/>
      </c>
      <c r="U332" s="10">
        <f>IF(R332=1,(T332-S332)^2,0)</f>
        <v/>
      </c>
    </row>
    <row r="333">
      <c r="A333" s="13" t="n"/>
      <c r="B333" s="14" t="n"/>
      <c r="C333" s="14" t="n"/>
      <c r="D333" s="14" t="n"/>
      <c r="E333" s="14" t="n"/>
      <c r="F333" s="15" t="n"/>
      <c r="G333" s="16" t="n"/>
      <c r="H333" s="8">
        <f>IF(OR(E333="",F333=""),"",E333*F333/100+IF(ISNUMBER(G333),G333,0))</f>
        <v/>
      </c>
      <c r="I333" s="9">
        <f>IF(F333="","",F333/100)</f>
        <v/>
      </c>
      <c r="J333" s="14" t="n"/>
      <c r="K333" s="15" t="n"/>
      <c r="L333" s="16" t="n"/>
      <c r="M333" s="17">
        <f>IF(J333="Settled - won",100,IF(J333="Settled - lost",0,IF(AND(J333="Sold",K333&lt;&gt;""),K333,"")))</f>
        <v/>
      </c>
      <c r="N333" s="8">
        <f>IF(OR(M333="",E333=""),"",E333*M333/100-IF(ISNUMBER(L333),L333,0))</f>
        <v/>
      </c>
      <c r="O333" s="8">
        <f>IF(OR(N333="",H333=""),"",N333-H333)</f>
        <v/>
      </c>
      <c r="P333" s="9">
        <f>IF(OR(O333="",H333="",H333=0),"",O333/H333)</f>
        <v/>
      </c>
      <c r="Q333" s="18">
        <f>IF(H333="","",IF(J333="","Open",J333))</f>
        <v/>
      </c>
      <c r="R333" s="7">
        <f>IF(OR(J333="Settled - won",J333="Settled - lost"),1,0)</f>
        <v/>
      </c>
      <c r="S333" s="7">
        <f>IF(J333="Settled - won",1,0)</f>
        <v/>
      </c>
      <c r="T333" s="19">
        <f>IF(ISNUMBER(F333),F333/100,0)</f>
        <v/>
      </c>
      <c r="U333" s="10">
        <f>IF(R333=1,(T333-S333)^2,0)</f>
        <v/>
      </c>
    </row>
    <row r="334">
      <c r="A334" s="13" t="n"/>
      <c r="B334" s="14" t="n"/>
      <c r="C334" s="14" t="n"/>
      <c r="D334" s="14" t="n"/>
      <c r="E334" s="14" t="n"/>
      <c r="F334" s="15" t="n"/>
      <c r="G334" s="16" t="n"/>
      <c r="H334" s="8">
        <f>IF(OR(E334="",F334=""),"",E334*F334/100+IF(ISNUMBER(G334),G334,0))</f>
        <v/>
      </c>
      <c r="I334" s="9">
        <f>IF(F334="","",F334/100)</f>
        <v/>
      </c>
      <c r="J334" s="14" t="n"/>
      <c r="K334" s="15" t="n"/>
      <c r="L334" s="16" t="n"/>
      <c r="M334" s="17">
        <f>IF(J334="Settled - won",100,IF(J334="Settled - lost",0,IF(AND(J334="Sold",K334&lt;&gt;""),K334,"")))</f>
        <v/>
      </c>
      <c r="N334" s="8">
        <f>IF(OR(M334="",E334=""),"",E334*M334/100-IF(ISNUMBER(L334),L334,0))</f>
        <v/>
      </c>
      <c r="O334" s="8">
        <f>IF(OR(N334="",H334=""),"",N334-H334)</f>
        <v/>
      </c>
      <c r="P334" s="9">
        <f>IF(OR(O334="",H334="",H334=0),"",O334/H334)</f>
        <v/>
      </c>
      <c r="Q334" s="18">
        <f>IF(H334="","",IF(J334="","Open",J334))</f>
        <v/>
      </c>
      <c r="R334" s="7">
        <f>IF(OR(J334="Settled - won",J334="Settled - lost"),1,0)</f>
        <v/>
      </c>
      <c r="S334" s="7">
        <f>IF(J334="Settled - won",1,0)</f>
        <v/>
      </c>
      <c r="T334" s="19">
        <f>IF(ISNUMBER(F334),F334/100,0)</f>
        <v/>
      </c>
      <c r="U334" s="10">
        <f>IF(R334=1,(T334-S334)^2,0)</f>
        <v/>
      </c>
    </row>
    <row r="335">
      <c r="A335" s="13" t="n"/>
      <c r="B335" s="14" t="n"/>
      <c r="C335" s="14" t="n"/>
      <c r="D335" s="14" t="n"/>
      <c r="E335" s="14" t="n"/>
      <c r="F335" s="15" t="n"/>
      <c r="G335" s="16" t="n"/>
      <c r="H335" s="8">
        <f>IF(OR(E335="",F335=""),"",E335*F335/100+IF(ISNUMBER(G335),G335,0))</f>
        <v/>
      </c>
      <c r="I335" s="9">
        <f>IF(F335="","",F335/100)</f>
        <v/>
      </c>
      <c r="J335" s="14" t="n"/>
      <c r="K335" s="15" t="n"/>
      <c r="L335" s="16" t="n"/>
      <c r="M335" s="17">
        <f>IF(J335="Settled - won",100,IF(J335="Settled - lost",0,IF(AND(J335="Sold",K335&lt;&gt;""),K335,"")))</f>
        <v/>
      </c>
      <c r="N335" s="8">
        <f>IF(OR(M335="",E335=""),"",E335*M335/100-IF(ISNUMBER(L335),L335,0))</f>
        <v/>
      </c>
      <c r="O335" s="8">
        <f>IF(OR(N335="",H335=""),"",N335-H335)</f>
        <v/>
      </c>
      <c r="P335" s="9">
        <f>IF(OR(O335="",H335="",H335=0),"",O335/H335)</f>
        <v/>
      </c>
      <c r="Q335" s="18">
        <f>IF(H335="","",IF(J335="","Open",J335))</f>
        <v/>
      </c>
      <c r="R335" s="7">
        <f>IF(OR(J335="Settled - won",J335="Settled - lost"),1,0)</f>
        <v/>
      </c>
      <c r="S335" s="7">
        <f>IF(J335="Settled - won",1,0)</f>
        <v/>
      </c>
      <c r="T335" s="19">
        <f>IF(ISNUMBER(F335),F335/100,0)</f>
        <v/>
      </c>
      <c r="U335" s="10">
        <f>IF(R335=1,(T335-S335)^2,0)</f>
        <v/>
      </c>
    </row>
    <row r="336">
      <c r="A336" s="13" t="n"/>
      <c r="B336" s="14" t="n"/>
      <c r="C336" s="14" t="n"/>
      <c r="D336" s="14" t="n"/>
      <c r="E336" s="14" t="n"/>
      <c r="F336" s="15" t="n"/>
      <c r="G336" s="16" t="n"/>
      <c r="H336" s="8">
        <f>IF(OR(E336="",F336=""),"",E336*F336/100+IF(ISNUMBER(G336),G336,0))</f>
        <v/>
      </c>
      <c r="I336" s="9">
        <f>IF(F336="","",F336/100)</f>
        <v/>
      </c>
      <c r="J336" s="14" t="n"/>
      <c r="K336" s="15" t="n"/>
      <c r="L336" s="16" t="n"/>
      <c r="M336" s="17">
        <f>IF(J336="Settled - won",100,IF(J336="Settled - lost",0,IF(AND(J336="Sold",K336&lt;&gt;""),K336,"")))</f>
        <v/>
      </c>
      <c r="N336" s="8">
        <f>IF(OR(M336="",E336=""),"",E336*M336/100-IF(ISNUMBER(L336),L336,0))</f>
        <v/>
      </c>
      <c r="O336" s="8">
        <f>IF(OR(N336="",H336=""),"",N336-H336)</f>
        <v/>
      </c>
      <c r="P336" s="9">
        <f>IF(OR(O336="",H336="",H336=0),"",O336/H336)</f>
        <v/>
      </c>
      <c r="Q336" s="18">
        <f>IF(H336="","",IF(J336="","Open",J336))</f>
        <v/>
      </c>
      <c r="R336" s="7">
        <f>IF(OR(J336="Settled - won",J336="Settled - lost"),1,0)</f>
        <v/>
      </c>
      <c r="S336" s="7">
        <f>IF(J336="Settled - won",1,0)</f>
        <v/>
      </c>
      <c r="T336" s="19">
        <f>IF(ISNUMBER(F336),F336/100,0)</f>
        <v/>
      </c>
      <c r="U336" s="10">
        <f>IF(R336=1,(T336-S336)^2,0)</f>
        <v/>
      </c>
    </row>
    <row r="337">
      <c r="A337" s="13" t="n"/>
      <c r="B337" s="14" t="n"/>
      <c r="C337" s="14" t="n"/>
      <c r="D337" s="14" t="n"/>
      <c r="E337" s="14" t="n"/>
      <c r="F337" s="15" t="n"/>
      <c r="G337" s="16" t="n"/>
      <c r="H337" s="8">
        <f>IF(OR(E337="",F337=""),"",E337*F337/100+IF(ISNUMBER(G337),G337,0))</f>
        <v/>
      </c>
      <c r="I337" s="9">
        <f>IF(F337="","",F337/100)</f>
        <v/>
      </c>
      <c r="J337" s="14" t="n"/>
      <c r="K337" s="15" t="n"/>
      <c r="L337" s="16" t="n"/>
      <c r="M337" s="17">
        <f>IF(J337="Settled - won",100,IF(J337="Settled - lost",0,IF(AND(J337="Sold",K337&lt;&gt;""),K337,"")))</f>
        <v/>
      </c>
      <c r="N337" s="8">
        <f>IF(OR(M337="",E337=""),"",E337*M337/100-IF(ISNUMBER(L337),L337,0))</f>
        <v/>
      </c>
      <c r="O337" s="8">
        <f>IF(OR(N337="",H337=""),"",N337-H337)</f>
        <v/>
      </c>
      <c r="P337" s="9">
        <f>IF(OR(O337="",H337="",H337=0),"",O337/H337)</f>
        <v/>
      </c>
      <c r="Q337" s="18">
        <f>IF(H337="","",IF(J337="","Open",J337))</f>
        <v/>
      </c>
      <c r="R337" s="7">
        <f>IF(OR(J337="Settled - won",J337="Settled - lost"),1,0)</f>
        <v/>
      </c>
      <c r="S337" s="7">
        <f>IF(J337="Settled - won",1,0)</f>
        <v/>
      </c>
      <c r="T337" s="19">
        <f>IF(ISNUMBER(F337),F337/100,0)</f>
        <v/>
      </c>
      <c r="U337" s="10">
        <f>IF(R337=1,(T337-S337)^2,0)</f>
        <v/>
      </c>
    </row>
    <row r="338">
      <c r="A338" s="13" t="n"/>
      <c r="B338" s="14" t="n"/>
      <c r="C338" s="14" t="n"/>
      <c r="D338" s="14" t="n"/>
      <c r="E338" s="14" t="n"/>
      <c r="F338" s="15" t="n"/>
      <c r="G338" s="16" t="n"/>
      <c r="H338" s="8">
        <f>IF(OR(E338="",F338=""),"",E338*F338/100+IF(ISNUMBER(G338),G338,0))</f>
        <v/>
      </c>
      <c r="I338" s="9">
        <f>IF(F338="","",F338/100)</f>
        <v/>
      </c>
      <c r="J338" s="14" t="n"/>
      <c r="K338" s="15" t="n"/>
      <c r="L338" s="16" t="n"/>
      <c r="M338" s="17">
        <f>IF(J338="Settled - won",100,IF(J338="Settled - lost",0,IF(AND(J338="Sold",K338&lt;&gt;""),K338,"")))</f>
        <v/>
      </c>
      <c r="N338" s="8">
        <f>IF(OR(M338="",E338=""),"",E338*M338/100-IF(ISNUMBER(L338),L338,0))</f>
        <v/>
      </c>
      <c r="O338" s="8">
        <f>IF(OR(N338="",H338=""),"",N338-H338)</f>
        <v/>
      </c>
      <c r="P338" s="9">
        <f>IF(OR(O338="",H338="",H338=0),"",O338/H338)</f>
        <v/>
      </c>
      <c r="Q338" s="18">
        <f>IF(H338="","",IF(J338="","Open",J338))</f>
        <v/>
      </c>
      <c r="R338" s="7">
        <f>IF(OR(J338="Settled - won",J338="Settled - lost"),1,0)</f>
        <v/>
      </c>
      <c r="S338" s="7">
        <f>IF(J338="Settled - won",1,0)</f>
        <v/>
      </c>
      <c r="T338" s="19">
        <f>IF(ISNUMBER(F338),F338/100,0)</f>
        <v/>
      </c>
      <c r="U338" s="10">
        <f>IF(R338=1,(T338-S338)^2,0)</f>
        <v/>
      </c>
    </row>
    <row r="339">
      <c r="A339" s="13" t="n"/>
      <c r="B339" s="14" t="n"/>
      <c r="C339" s="14" t="n"/>
      <c r="D339" s="14" t="n"/>
      <c r="E339" s="14" t="n"/>
      <c r="F339" s="15" t="n"/>
      <c r="G339" s="16" t="n"/>
      <c r="H339" s="8">
        <f>IF(OR(E339="",F339=""),"",E339*F339/100+IF(ISNUMBER(G339),G339,0))</f>
        <v/>
      </c>
      <c r="I339" s="9">
        <f>IF(F339="","",F339/100)</f>
        <v/>
      </c>
      <c r="J339" s="14" t="n"/>
      <c r="K339" s="15" t="n"/>
      <c r="L339" s="16" t="n"/>
      <c r="M339" s="17">
        <f>IF(J339="Settled - won",100,IF(J339="Settled - lost",0,IF(AND(J339="Sold",K339&lt;&gt;""),K339,"")))</f>
        <v/>
      </c>
      <c r="N339" s="8">
        <f>IF(OR(M339="",E339=""),"",E339*M339/100-IF(ISNUMBER(L339),L339,0))</f>
        <v/>
      </c>
      <c r="O339" s="8">
        <f>IF(OR(N339="",H339=""),"",N339-H339)</f>
        <v/>
      </c>
      <c r="P339" s="9">
        <f>IF(OR(O339="",H339="",H339=0),"",O339/H339)</f>
        <v/>
      </c>
      <c r="Q339" s="18">
        <f>IF(H339="","",IF(J339="","Open",J339))</f>
        <v/>
      </c>
      <c r="R339" s="7">
        <f>IF(OR(J339="Settled - won",J339="Settled - lost"),1,0)</f>
        <v/>
      </c>
      <c r="S339" s="7">
        <f>IF(J339="Settled - won",1,0)</f>
        <v/>
      </c>
      <c r="T339" s="19">
        <f>IF(ISNUMBER(F339),F339/100,0)</f>
        <v/>
      </c>
      <c r="U339" s="10">
        <f>IF(R339=1,(T339-S339)^2,0)</f>
        <v/>
      </c>
    </row>
    <row r="340">
      <c r="A340" s="13" t="n"/>
      <c r="B340" s="14" t="n"/>
      <c r="C340" s="14" t="n"/>
      <c r="D340" s="14" t="n"/>
      <c r="E340" s="14" t="n"/>
      <c r="F340" s="15" t="n"/>
      <c r="G340" s="16" t="n"/>
      <c r="H340" s="8">
        <f>IF(OR(E340="",F340=""),"",E340*F340/100+IF(ISNUMBER(G340),G340,0))</f>
        <v/>
      </c>
      <c r="I340" s="9">
        <f>IF(F340="","",F340/100)</f>
        <v/>
      </c>
      <c r="J340" s="14" t="n"/>
      <c r="K340" s="15" t="n"/>
      <c r="L340" s="16" t="n"/>
      <c r="M340" s="17">
        <f>IF(J340="Settled - won",100,IF(J340="Settled - lost",0,IF(AND(J340="Sold",K340&lt;&gt;""),K340,"")))</f>
        <v/>
      </c>
      <c r="N340" s="8">
        <f>IF(OR(M340="",E340=""),"",E340*M340/100-IF(ISNUMBER(L340),L340,0))</f>
        <v/>
      </c>
      <c r="O340" s="8">
        <f>IF(OR(N340="",H340=""),"",N340-H340)</f>
        <v/>
      </c>
      <c r="P340" s="9">
        <f>IF(OR(O340="",H340="",H340=0),"",O340/H340)</f>
        <v/>
      </c>
      <c r="Q340" s="18">
        <f>IF(H340="","",IF(J340="","Open",J340))</f>
        <v/>
      </c>
      <c r="R340" s="7">
        <f>IF(OR(J340="Settled - won",J340="Settled - lost"),1,0)</f>
        <v/>
      </c>
      <c r="S340" s="7">
        <f>IF(J340="Settled - won",1,0)</f>
        <v/>
      </c>
      <c r="T340" s="19">
        <f>IF(ISNUMBER(F340),F340/100,0)</f>
        <v/>
      </c>
      <c r="U340" s="10">
        <f>IF(R340=1,(T340-S340)^2,0)</f>
        <v/>
      </c>
    </row>
    <row r="341">
      <c r="A341" s="13" t="n"/>
      <c r="B341" s="14" t="n"/>
      <c r="C341" s="14" t="n"/>
      <c r="D341" s="14" t="n"/>
      <c r="E341" s="14" t="n"/>
      <c r="F341" s="15" t="n"/>
      <c r="G341" s="16" t="n"/>
      <c r="H341" s="8">
        <f>IF(OR(E341="",F341=""),"",E341*F341/100+IF(ISNUMBER(G341),G341,0))</f>
        <v/>
      </c>
      <c r="I341" s="9">
        <f>IF(F341="","",F341/100)</f>
        <v/>
      </c>
      <c r="J341" s="14" t="n"/>
      <c r="K341" s="15" t="n"/>
      <c r="L341" s="16" t="n"/>
      <c r="M341" s="17">
        <f>IF(J341="Settled - won",100,IF(J341="Settled - lost",0,IF(AND(J341="Sold",K341&lt;&gt;""),K341,"")))</f>
        <v/>
      </c>
      <c r="N341" s="8">
        <f>IF(OR(M341="",E341=""),"",E341*M341/100-IF(ISNUMBER(L341),L341,0))</f>
        <v/>
      </c>
      <c r="O341" s="8">
        <f>IF(OR(N341="",H341=""),"",N341-H341)</f>
        <v/>
      </c>
      <c r="P341" s="9">
        <f>IF(OR(O341="",H341="",H341=0),"",O341/H341)</f>
        <v/>
      </c>
      <c r="Q341" s="18">
        <f>IF(H341="","",IF(J341="","Open",J341))</f>
        <v/>
      </c>
      <c r="R341" s="7">
        <f>IF(OR(J341="Settled - won",J341="Settled - lost"),1,0)</f>
        <v/>
      </c>
      <c r="S341" s="7">
        <f>IF(J341="Settled - won",1,0)</f>
        <v/>
      </c>
      <c r="T341" s="19">
        <f>IF(ISNUMBER(F341),F341/100,0)</f>
        <v/>
      </c>
      <c r="U341" s="10">
        <f>IF(R341=1,(T341-S341)^2,0)</f>
        <v/>
      </c>
    </row>
    <row r="342">
      <c r="A342" s="13" t="n"/>
      <c r="B342" s="14" t="n"/>
      <c r="C342" s="14" t="n"/>
      <c r="D342" s="14" t="n"/>
      <c r="E342" s="14" t="n"/>
      <c r="F342" s="15" t="n"/>
      <c r="G342" s="16" t="n"/>
      <c r="H342" s="8">
        <f>IF(OR(E342="",F342=""),"",E342*F342/100+IF(ISNUMBER(G342),G342,0))</f>
        <v/>
      </c>
      <c r="I342" s="9">
        <f>IF(F342="","",F342/100)</f>
        <v/>
      </c>
      <c r="J342" s="14" t="n"/>
      <c r="K342" s="15" t="n"/>
      <c r="L342" s="16" t="n"/>
      <c r="M342" s="17">
        <f>IF(J342="Settled - won",100,IF(J342="Settled - lost",0,IF(AND(J342="Sold",K342&lt;&gt;""),K342,"")))</f>
        <v/>
      </c>
      <c r="N342" s="8">
        <f>IF(OR(M342="",E342=""),"",E342*M342/100-IF(ISNUMBER(L342),L342,0))</f>
        <v/>
      </c>
      <c r="O342" s="8">
        <f>IF(OR(N342="",H342=""),"",N342-H342)</f>
        <v/>
      </c>
      <c r="P342" s="9">
        <f>IF(OR(O342="",H342="",H342=0),"",O342/H342)</f>
        <v/>
      </c>
      <c r="Q342" s="18">
        <f>IF(H342="","",IF(J342="","Open",J342))</f>
        <v/>
      </c>
      <c r="R342" s="7">
        <f>IF(OR(J342="Settled - won",J342="Settled - lost"),1,0)</f>
        <v/>
      </c>
      <c r="S342" s="7">
        <f>IF(J342="Settled - won",1,0)</f>
        <v/>
      </c>
      <c r="T342" s="19">
        <f>IF(ISNUMBER(F342),F342/100,0)</f>
        <v/>
      </c>
      <c r="U342" s="10">
        <f>IF(R342=1,(T342-S342)^2,0)</f>
        <v/>
      </c>
    </row>
    <row r="343">
      <c r="A343" s="13" t="n"/>
      <c r="B343" s="14" t="n"/>
      <c r="C343" s="14" t="n"/>
      <c r="D343" s="14" t="n"/>
      <c r="E343" s="14" t="n"/>
      <c r="F343" s="15" t="n"/>
      <c r="G343" s="16" t="n"/>
      <c r="H343" s="8">
        <f>IF(OR(E343="",F343=""),"",E343*F343/100+IF(ISNUMBER(G343),G343,0))</f>
        <v/>
      </c>
      <c r="I343" s="9">
        <f>IF(F343="","",F343/100)</f>
        <v/>
      </c>
      <c r="J343" s="14" t="n"/>
      <c r="K343" s="15" t="n"/>
      <c r="L343" s="16" t="n"/>
      <c r="M343" s="17">
        <f>IF(J343="Settled - won",100,IF(J343="Settled - lost",0,IF(AND(J343="Sold",K343&lt;&gt;""),K343,"")))</f>
        <v/>
      </c>
      <c r="N343" s="8">
        <f>IF(OR(M343="",E343=""),"",E343*M343/100-IF(ISNUMBER(L343),L343,0))</f>
        <v/>
      </c>
      <c r="O343" s="8">
        <f>IF(OR(N343="",H343=""),"",N343-H343)</f>
        <v/>
      </c>
      <c r="P343" s="9">
        <f>IF(OR(O343="",H343="",H343=0),"",O343/H343)</f>
        <v/>
      </c>
      <c r="Q343" s="18">
        <f>IF(H343="","",IF(J343="","Open",J343))</f>
        <v/>
      </c>
      <c r="R343" s="7">
        <f>IF(OR(J343="Settled - won",J343="Settled - lost"),1,0)</f>
        <v/>
      </c>
      <c r="S343" s="7">
        <f>IF(J343="Settled - won",1,0)</f>
        <v/>
      </c>
      <c r="T343" s="19">
        <f>IF(ISNUMBER(F343),F343/100,0)</f>
        <v/>
      </c>
      <c r="U343" s="10">
        <f>IF(R343=1,(T343-S343)^2,0)</f>
        <v/>
      </c>
    </row>
    <row r="344">
      <c r="A344" s="13" t="n"/>
      <c r="B344" s="14" t="n"/>
      <c r="C344" s="14" t="n"/>
      <c r="D344" s="14" t="n"/>
      <c r="E344" s="14" t="n"/>
      <c r="F344" s="15" t="n"/>
      <c r="G344" s="16" t="n"/>
      <c r="H344" s="8">
        <f>IF(OR(E344="",F344=""),"",E344*F344/100+IF(ISNUMBER(G344),G344,0))</f>
        <v/>
      </c>
      <c r="I344" s="9">
        <f>IF(F344="","",F344/100)</f>
        <v/>
      </c>
      <c r="J344" s="14" t="n"/>
      <c r="K344" s="15" t="n"/>
      <c r="L344" s="16" t="n"/>
      <c r="M344" s="17">
        <f>IF(J344="Settled - won",100,IF(J344="Settled - lost",0,IF(AND(J344="Sold",K344&lt;&gt;""),K344,"")))</f>
        <v/>
      </c>
      <c r="N344" s="8">
        <f>IF(OR(M344="",E344=""),"",E344*M344/100-IF(ISNUMBER(L344),L344,0))</f>
        <v/>
      </c>
      <c r="O344" s="8">
        <f>IF(OR(N344="",H344=""),"",N344-H344)</f>
        <v/>
      </c>
      <c r="P344" s="9">
        <f>IF(OR(O344="",H344="",H344=0),"",O344/H344)</f>
        <v/>
      </c>
      <c r="Q344" s="18">
        <f>IF(H344="","",IF(J344="","Open",J344))</f>
        <v/>
      </c>
      <c r="R344" s="7">
        <f>IF(OR(J344="Settled - won",J344="Settled - lost"),1,0)</f>
        <v/>
      </c>
      <c r="S344" s="7">
        <f>IF(J344="Settled - won",1,0)</f>
        <v/>
      </c>
      <c r="T344" s="19">
        <f>IF(ISNUMBER(F344),F344/100,0)</f>
        <v/>
      </c>
      <c r="U344" s="10">
        <f>IF(R344=1,(T344-S344)^2,0)</f>
        <v/>
      </c>
    </row>
    <row r="345">
      <c r="A345" s="13" t="n"/>
      <c r="B345" s="14" t="n"/>
      <c r="C345" s="14" t="n"/>
      <c r="D345" s="14" t="n"/>
      <c r="E345" s="14" t="n"/>
      <c r="F345" s="15" t="n"/>
      <c r="G345" s="16" t="n"/>
      <c r="H345" s="8">
        <f>IF(OR(E345="",F345=""),"",E345*F345/100+IF(ISNUMBER(G345),G345,0))</f>
        <v/>
      </c>
      <c r="I345" s="9">
        <f>IF(F345="","",F345/100)</f>
        <v/>
      </c>
      <c r="J345" s="14" t="n"/>
      <c r="K345" s="15" t="n"/>
      <c r="L345" s="16" t="n"/>
      <c r="M345" s="17">
        <f>IF(J345="Settled - won",100,IF(J345="Settled - lost",0,IF(AND(J345="Sold",K345&lt;&gt;""),K345,"")))</f>
        <v/>
      </c>
      <c r="N345" s="8">
        <f>IF(OR(M345="",E345=""),"",E345*M345/100-IF(ISNUMBER(L345),L345,0))</f>
        <v/>
      </c>
      <c r="O345" s="8">
        <f>IF(OR(N345="",H345=""),"",N345-H345)</f>
        <v/>
      </c>
      <c r="P345" s="9">
        <f>IF(OR(O345="",H345="",H345=0),"",O345/H345)</f>
        <v/>
      </c>
      <c r="Q345" s="18">
        <f>IF(H345="","",IF(J345="","Open",J345))</f>
        <v/>
      </c>
      <c r="R345" s="7">
        <f>IF(OR(J345="Settled - won",J345="Settled - lost"),1,0)</f>
        <v/>
      </c>
      <c r="S345" s="7">
        <f>IF(J345="Settled - won",1,0)</f>
        <v/>
      </c>
      <c r="T345" s="19">
        <f>IF(ISNUMBER(F345),F345/100,0)</f>
        <v/>
      </c>
      <c r="U345" s="10">
        <f>IF(R345=1,(T345-S345)^2,0)</f>
        <v/>
      </c>
    </row>
    <row r="346">
      <c r="A346" s="13" t="n"/>
      <c r="B346" s="14" t="n"/>
      <c r="C346" s="14" t="n"/>
      <c r="D346" s="14" t="n"/>
      <c r="E346" s="14" t="n"/>
      <c r="F346" s="15" t="n"/>
      <c r="G346" s="16" t="n"/>
      <c r="H346" s="8">
        <f>IF(OR(E346="",F346=""),"",E346*F346/100+IF(ISNUMBER(G346),G346,0))</f>
        <v/>
      </c>
      <c r="I346" s="9">
        <f>IF(F346="","",F346/100)</f>
        <v/>
      </c>
      <c r="J346" s="14" t="n"/>
      <c r="K346" s="15" t="n"/>
      <c r="L346" s="16" t="n"/>
      <c r="M346" s="17">
        <f>IF(J346="Settled - won",100,IF(J346="Settled - lost",0,IF(AND(J346="Sold",K346&lt;&gt;""),K346,"")))</f>
        <v/>
      </c>
      <c r="N346" s="8">
        <f>IF(OR(M346="",E346=""),"",E346*M346/100-IF(ISNUMBER(L346),L346,0))</f>
        <v/>
      </c>
      <c r="O346" s="8">
        <f>IF(OR(N346="",H346=""),"",N346-H346)</f>
        <v/>
      </c>
      <c r="P346" s="9">
        <f>IF(OR(O346="",H346="",H346=0),"",O346/H346)</f>
        <v/>
      </c>
      <c r="Q346" s="18">
        <f>IF(H346="","",IF(J346="","Open",J346))</f>
        <v/>
      </c>
      <c r="R346" s="7">
        <f>IF(OR(J346="Settled - won",J346="Settled - lost"),1,0)</f>
        <v/>
      </c>
      <c r="S346" s="7">
        <f>IF(J346="Settled - won",1,0)</f>
        <v/>
      </c>
      <c r="T346" s="19">
        <f>IF(ISNUMBER(F346),F346/100,0)</f>
        <v/>
      </c>
      <c r="U346" s="10">
        <f>IF(R346=1,(T346-S346)^2,0)</f>
        <v/>
      </c>
    </row>
    <row r="347">
      <c r="A347" s="13" t="n"/>
      <c r="B347" s="14" t="n"/>
      <c r="C347" s="14" t="n"/>
      <c r="D347" s="14" t="n"/>
      <c r="E347" s="14" t="n"/>
      <c r="F347" s="15" t="n"/>
      <c r="G347" s="16" t="n"/>
      <c r="H347" s="8">
        <f>IF(OR(E347="",F347=""),"",E347*F347/100+IF(ISNUMBER(G347),G347,0))</f>
        <v/>
      </c>
      <c r="I347" s="9">
        <f>IF(F347="","",F347/100)</f>
        <v/>
      </c>
      <c r="J347" s="14" t="n"/>
      <c r="K347" s="15" t="n"/>
      <c r="L347" s="16" t="n"/>
      <c r="M347" s="17">
        <f>IF(J347="Settled - won",100,IF(J347="Settled - lost",0,IF(AND(J347="Sold",K347&lt;&gt;""),K347,"")))</f>
        <v/>
      </c>
      <c r="N347" s="8">
        <f>IF(OR(M347="",E347=""),"",E347*M347/100-IF(ISNUMBER(L347),L347,0))</f>
        <v/>
      </c>
      <c r="O347" s="8">
        <f>IF(OR(N347="",H347=""),"",N347-H347)</f>
        <v/>
      </c>
      <c r="P347" s="9">
        <f>IF(OR(O347="",H347="",H347=0),"",O347/H347)</f>
        <v/>
      </c>
      <c r="Q347" s="18">
        <f>IF(H347="","",IF(J347="","Open",J347))</f>
        <v/>
      </c>
      <c r="R347" s="7">
        <f>IF(OR(J347="Settled - won",J347="Settled - lost"),1,0)</f>
        <v/>
      </c>
      <c r="S347" s="7">
        <f>IF(J347="Settled - won",1,0)</f>
        <v/>
      </c>
      <c r="T347" s="19">
        <f>IF(ISNUMBER(F347),F347/100,0)</f>
        <v/>
      </c>
      <c r="U347" s="10">
        <f>IF(R347=1,(T347-S347)^2,0)</f>
        <v/>
      </c>
    </row>
    <row r="348">
      <c r="A348" s="13" t="n"/>
      <c r="B348" s="14" t="n"/>
      <c r="C348" s="14" t="n"/>
      <c r="D348" s="14" t="n"/>
      <c r="E348" s="14" t="n"/>
      <c r="F348" s="15" t="n"/>
      <c r="G348" s="16" t="n"/>
      <c r="H348" s="8">
        <f>IF(OR(E348="",F348=""),"",E348*F348/100+IF(ISNUMBER(G348),G348,0))</f>
        <v/>
      </c>
      <c r="I348" s="9">
        <f>IF(F348="","",F348/100)</f>
        <v/>
      </c>
      <c r="J348" s="14" t="n"/>
      <c r="K348" s="15" t="n"/>
      <c r="L348" s="16" t="n"/>
      <c r="M348" s="17">
        <f>IF(J348="Settled - won",100,IF(J348="Settled - lost",0,IF(AND(J348="Sold",K348&lt;&gt;""),K348,"")))</f>
        <v/>
      </c>
      <c r="N348" s="8">
        <f>IF(OR(M348="",E348=""),"",E348*M348/100-IF(ISNUMBER(L348),L348,0))</f>
        <v/>
      </c>
      <c r="O348" s="8">
        <f>IF(OR(N348="",H348=""),"",N348-H348)</f>
        <v/>
      </c>
      <c r="P348" s="9">
        <f>IF(OR(O348="",H348="",H348=0),"",O348/H348)</f>
        <v/>
      </c>
      <c r="Q348" s="18">
        <f>IF(H348="","",IF(J348="","Open",J348))</f>
        <v/>
      </c>
      <c r="R348" s="7">
        <f>IF(OR(J348="Settled - won",J348="Settled - lost"),1,0)</f>
        <v/>
      </c>
      <c r="S348" s="7">
        <f>IF(J348="Settled - won",1,0)</f>
        <v/>
      </c>
      <c r="T348" s="19">
        <f>IF(ISNUMBER(F348),F348/100,0)</f>
        <v/>
      </c>
      <c r="U348" s="10">
        <f>IF(R348=1,(T348-S348)^2,0)</f>
        <v/>
      </c>
    </row>
    <row r="349">
      <c r="A349" s="13" t="n"/>
      <c r="B349" s="14" t="n"/>
      <c r="C349" s="14" t="n"/>
      <c r="D349" s="14" t="n"/>
      <c r="E349" s="14" t="n"/>
      <c r="F349" s="15" t="n"/>
      <c r="G349" s="16" t="n"/>
      <c r="H349" s="8">
        <f>IF(OR(E349="",F349=""),"",E349*F349/100+IF(ISNUMBER(G349),G349,0))</f>
        <v/>
      </c>
      <c r="I349" s="9">
        <f>IF(F349="","",F349/100)</f>
        <v/>
      </c>
      <c r="J349" s="14" t="n"/>
      <c r="K349" s="15" t="n"/>
      <c r="L349" s="16" t="n"/>
      <c r="M349" s="17">
        <f>IF(J349="Settled - won",100,IF(J349="Settled - lost",0,IF(AND(J349="Sold",K349&lt;&gt;""),K349,"")))</f>
        <v/>
      </c>
      <c r="N349" s="8">
        <f>IF(OR(M349="",E349=""),"",E349*M349/100-IF(ISNUMBER(L349),L349,0))</f>
        <v/>
      </c>
      <c r="O349" s="8">
        <f>IF(OR(N349="",H349=""),"",N349-H349)</f>
        <v/>
      </c>
      <c r="P349" s="9">
        <f>IF(OR(O349="",H349="",H349=0),"",O349/H349)</f>
        <v/>
      </c>
      <c r="Q349" s="18">
        <f>IF(H349="","",IF(J349="","Open",J349))</f>
        <v/>
      </c>
      <c r="R349" s="7">
        <f>IF(OR(J349="Settled - won",J349="Settled - lost"),1,0)</f>
        <v/>
      </c>
      <c r="S349" s="7">
        <f>IF(J349="Settled - won",1,0)</f>
        <v/>
      </c>
      <c r="T349" s="19">
        <f>IF(ISNUMBER(F349),F349/100,0)</f>
        <v/>
      </c>
      <c r="U349" s="10">
        <f>IF(R349=1,(T349-S349)^2,0)</f>
        <v/>
      </c>
    </row>
    <row r="350">
      <c r="A350" s="13" t="n"/>
      <c r="B350" s="14" t="n"/>
      <c r="C350" s="14" t="n"/>
      <c r="D350" s="14" t="n"/>
      <c r="E350" s="14" t="n"/>
      <c r="F350" s="15" t="n"/>
      <c r="G350" s="16" t="n"/>
      <c r="H350" s="8">
        <f>IF(OR(E350="",F350=""),"",E350*F350/100+IF(ISNUMBER(G350),G350,0))</f>
        <v/>
      </c>
      <c r="I350" s="9">
        <f>IF(F350="","",F350/100)</f>
        <v/>
      </c>
      <c r="J350" s="14" t="n"/>
      <c r="K350" s="15" t="n"/>
      <c r="L350" s="16" t="n"/>
      <c r="M350" s="17">
        <f>IF(J350="Settled - won",100,IF(J350="Settled - lost",0,IF(AND(J350="Sold",K350&lt;&gt;""),K350,"")))</f>
        <v/>
      </c>
      <c r="N350" s="8">
        <f>IF(OR(M350="",E350=""),"",E350*M350/100-IF(ISNUMBER(L350),L350,0))</f>
        <v/>
      </c>
      <c r="O350" s="8">
        <f>IF(OR(N350="",H350=""),"",N350-H350)</f>
        <v/>
      </c>
      <c r="P350" s="9">
        <f>IF(OR(O350="",H350="",H350=0),"",O350/H350)</f>
        <v/>
      </c>
      <c r="Q350" s="18">
        <f>IF(H350="","",IF(J350="","Open",J350))</f>
        <v/>
      </c>
      <c r="R350" s="7">
        <f>IF(OR(J350="Settled - won",J350="Settled - lost"),1,0)</f>
        <v/>
      </c>
      <c r="S350" s="7">
        <f>IF(J350="Settled - won",1,0)</f>
        <v/>
      </c>
      <c r="T350" s="19">
        <f>IF(ISNUMBER(F350),F350/100,0)</f>
        <v/>
      </c>
      <c r="U350" s="10">
        <f>IF(R350=1,(T350-S350)^2,0)</f>
        <v/>
      </c>
    </row>
    <row r="351">
      <c r="A351" s="13" t="n"/>
      <c r="B351" s="14" t="n"/>
      <c r="C351" s="14" t="n"/>
      <c r="D351" s="14" t="n"/>
      <c r="E351" s="14" t="n"/>
      <c r="F351" s="15" t="n"/>
      <c r="G351" s="16" t="n"/>
      <c r="H351" s="8">
        <f>IF(OR(E351="",F351=""),"",E351*F351/100+IF(ISNUMBER(G351),G351,0))</f>
        <v/>
      </c>
      <c r="I351" s="9">
        <f>IF(F351="","",F351/100)</f>
        <v/>
      </c>
      <c r="J351" s="14" t="n"/>
      <c r="K351" s="15" t="n"/>
      <c r="L351" s="16" t="n"/>
      <c r="M351" s="17">
        <f>IF(J351="Settled - won",100,IF(J351="Settled - lost",0,IF(AND(J351="Sold",K351&lt;&gt;""),K351,"")))</f>
        <v/>
      </c>
      <c r="N351" s="8">
        <f>IF(OR(M351="",E351=""),"",E351*M351/100-IF(ISNUMBER(L351),L351,0))</f>
        <v/>
      </c>
      <c r="O351" s="8">
        <f>IF(OR(N351="",H351=""),"",N351-H351)</f>
        <v/>
      </c>
      <c r="P351" s="9">
        <f>IF(OR(O351="",H351="",H351=0),"",O351/H351)</f>
        <v/>
      </c>
      <c r="Q351" s="18">
        <f>IF(H351="","",IF(J351="","Open",J351))</f>
        <v/>
      </c>
      <c r="R351" s="7">
        <f>IF(OR(J351="Settled - won",J351="Settled - lost"),1,0)</f>
        <v/>
      </c>
      <c r="S351" s="7">
        <f>IF(J351="Settled - won",1,0)</f>
        <v/>
      </c>
      <c r="T351" s="19">
        <f>IF(ISNUMBER(F351),F351/100,0)</f>
        <v/>
      </c>
      <c r="U351" s="10">
        <f>IF(R351=1,(T351-S351)^2,0)</f>
        <v/>
      </c>
    </row>
    <row r="352">
      <c r="A352" s="13" t="n"/>
      <c r="B352" s="14" t="n"/>
      <c r="C352" s="14" t="n"/>
      <c r="D352" s="14" t="n"/>
      <c r="E352" s="14" t="n"/>
      <c r="F352" s="15" t="n"/>
      <c r="G352" s="16" t="n"/>
      <c r="H352" s="8">
        <f>IF(OR(E352="",F352=""),"",E352*F352/100+IF(ISNUMBER(G352),G352,0))</f>
        <v/>
      </c>
      <c r="I352" s="9">
        <f>IF(F352="","",F352/100)</f>
        <v/>
      </c>
      <c r="J352" s="14" t="n"/>
      <c r="K352" s="15" t="n"/>
      <c r="L352" s="16" t="n"/>
      <c r="M352" s="17">
        <f>IF(J352="Settled - won",100,IF(J352="Settled - lost",0,IF(AND(J352="Sold",K352&lt;&gt;""),K352,"")))</f>
        <v/>
      </c>
      <c r="N352" s="8">
        <f>IF(OR(M352="",E352=""),"",E352*M352/100-IF(ISNUMBER(L352),L352,0))</f>
        <v/>
      </c>
      <c r="O352" s="8">
        <f>IF(OR(N352="",H352=""),"",N352-H352)</f>
        <v/>
      </c>
      <c r="P352" s="9">
        <f>IF(OR(O352="",H352="",H352=0),"",O352/H352)</f>
        <v/>
      </c>
      <c r="Q352" s="18">
        <f>IF(H352="","",IF(J352="","Open",J352))</f>
        <v/>
      </c>
      <c r="R352" s="7">
        <f>IF(OR(J352="Settled - won",J352="Settled - lost"),1,0)</f>
        <v/>
      </c>
      <c r="S352" s="7">
        <f>IF(J352="Settled - won",1,0)</f>
        <v/>
      </c>
      <c r="T352" s="19">
        <f>IF(ISNUMBER(F352),F352/100,0)</f>
        <v/>
      </c>
      <c r="U352" s="10">
        <f>IF(R352=1,(T352-S352)^2,0)</f>
        <v/>
      </c>
    </row>
    <row r="353">
      <c r="A353" s="13" t="n"/>
      <c r="B353" s="14" t="n"/>
      <c r="C353" s="14" t="n"/>
      <c r="D353" s="14" t="n"/>
      <c r="E353" s="14" t="n"/>
      <c r="F353" s="15" t="n"/>
      <c r="G353" s="16" t="n"/>
      <c r="H353" s="8">
        <f>IF(OR(E353="",F353=""),"",E353*F353/100+IF(ISNUMBER(G353),G353,0))</f>
        <v/>
      </c>
      <c r="I353" s="9">
        <f>IF(F353="","",F353/100)</f>
        <v/>
      </c>
      <c r="J353" s="14" t="n"/>
      <c r="K353" s="15" t="n"/>
      <c r="L353" s="16" t="n"/>
      <c r="M353" s="17">
        <f>IF(J353="Settled - won",100,IF(J353="Settled - lost",0,IF(AND(J353="Sold",K353&lt;&gt;""),K353,"")))</f>
        <v/>
      </c>
      <c r="N353" s="8">
        <f>IF(OR(M353="",E353=""),"",E353*M353/100-IF(ISNUMBER(L353),L353,0))</f>
        <v/>
      </c>
      <c r="O353" s="8">
        <f>IF(OR(N353="",H353=""),"",N353-H353)</f>
        <v/>
      </c>
      <c r="P353" s="9">
        <f>IF(OR(O353="",H353="",H353=0),"",O353/H353)</f>
        <v/>
      </c>
      <c r="Q353" s="18">
        <f>IF(H353="","",IF(J353="","Open",J353))</f>
        <v/>
      </c>
      <c r="R353" s="7">
        <f>IF(OR(J353="Settled - won",J353="Settled - lost"),1,0)</f>
        <v/>
      </c>
      <c r="S353" s="7">
        <f>IF(J353="Settled - won",1,0)</f>
        <v/>
      </c>
      <c r="T353" s="19">
        <f>IF(ISNUMBER(F353),F353/100,0)</f>
        <v/>
      </c>
      <c r="U353" s="10">
        <f>IF(R353=1,(T353-S353)^2,0)</f>
        <v/>
      </c>
    </row>
    <row r="354">
      <c r="A354" s="13" t="n"/>
      <c r="B354" s="14" t="n"/>
      <c r="C354" s="14" t="n"/>
      <c r="D354" s="14" t="n"/>
      <c r="E354" s="14" t="n"/>
      <c r="F354" s="15" t="n"/>
      <c r="G354" s="16" t="n"/>
      <c r="H354" s="8">
        <f>IF(OR(E354="",F354=""),"",E354*F354/100+IF(ISNUMBER(G354),G354,0))</f>
        <v/>
      </c>
      <c r="I354" s="9">
        <f>IF(F354="","",F354/100)</f>
        <v/>
      </c>
      <c r="J354" s="14" t="n"/>
      <c r="K354" s="15" t="n"/>
      <c r="L354" s="16" t="n"/>
      <c r="M354" s="17">
        <f>IF(J354="Settled - won",100,IF(J354="Settled - lost",0,IF(AND(J354="Sold",K354&lt;&gt;""),K354,"")))</f>
        <v/>
      </c>
      <c r="N354" s="8">
        <f>IF(OR(M354="",E354=""),"",E354*M354/100-IF(ISNUMBER(L354),L354,0))</f>
        <v/>
      </c>
      <c r="O354" s="8">
        <f>IF(OR(N354="",H354=""),"",N354-H354)</f>
        <v/>
      </c>
      <c r="P354" s="9">
        <f>IF(OR(O354="",H354="",H354=0),"",O354/H354)</f>
        <v/>
      </c>
      <c r="Q354" s="18">
        <f>IF(H354="","",IF(J354="","Open",J354))</f>
        <v/>
      </c>
      <c r="R354" s="7">
        <f>IF(OR(J354="Settled - won",J354="Settled - lost"),1,0)</f>
        <v/>
      </c>
      <c r="S354" s="7">
        <f>IF(J354="Settled - won",1,0)</f>
        <v/>
      </c>
      <c r="T354" s="19">
        <f>IF(ISNUMBER(F354),F354/100,0)</f>
        <v/>
      </c>
      <c r="U354" s="10">
        <f>IF(R354=1,(T354-S354)^2,0)</f>
        <v/>
      </c>
    </row>
    <row r="355">
      <c r="A355" s="13" t="n"/>
      <c r="B355" s="14" t="n"/>
      <c r="C355" s="14" t="n"/>
      <c r="D355" s="14" t="n"/>
      <c r="E355" s="14" t="n"/>
      <c r="F355" s="15" t="n"/>
      <c r="G355" s="16" t="n"/>
      <c r="H355" s="8">
        <f>IF(OR(E355="",F355=""),"",E355*F355/100+IF(ISNUMBER(G355),G355,0))</f>
        <v/>
      </c>
      <c r="I355" s="9">
        <f>IF(F355="","",F355/100)</f>
        <v/>
      </c>
      <c r="J355" s="14" t="n"/>
      <c r="K355" s="15" t="n"/>
      <c r="L355" s="16" t="n"/>
      <c r="M355" s="17">
        <f>IF(J355="Settled - won",100,IF(J355="Settled - lost",0,IF(AND(J355="Sold",K355&lt;&gt;""),K355,"")))</f>
        <v/>
      </c>
      <c r="N355" s="8">
        <f>IF(OR(M355="",E355=""),"",E355*M355/100-IF(ISNUMBER(L355),L355,0))</f>
        <v/>
      </c>
      <c r="O355" s="8">
        <f>IF(OR(N355="",H355=""),"",N355-H355)</f>
        <v/>
      </c>
      <c r="P355" s="9">
        <f>IF(OR(O355="",H355="",H355=0),"",O355/H355)</f>
        <v/>
      </c>
      <c r="Q355" s="18">
        <f>IF(H355="","",IF(J355="","Open",J355))</f>
        <v/>
      </c>
      <c r="R355" s="7">
        <f>IF(OR(J355="Settled - won",J355="Settled - lost"),1,0)</f>
        <v/>
      </c>
      <c r="S355" s="7">
        <f>IF(J355="Settled - won",1,0)</f>
        <v/>
      </c>
      <c r="T355" s="19">
        <f>IF(ISNUMBER(F355),F355/100,0)</f>
        <v/>
      </c>
      <c r="U355" s="10">
        <f>IF(R355=1,(T355-S355)^2,0)</f>
        <v/>
      </c>
    </row>
    <row r="356">
      <c r="A356" s="13" t="n"/>
      <c r="B356" s="14" t="n"/>
      <c r="C356" s="14" t="n"/>
      <c r="D356" s="14" t="n"/>
      <c r="E356" s="14" t="n"/>
      <c r="F356" s="15" t="n"/>
      <c r="G356" s="16" t="n"/>
      <c r="H356" s="8">
        <f>IF(OR(E356="",F356=""),"",E356*F356/100+IF(ISNUMBER(G356),G356,0))</f>
        <v/>
      </c>
      <c r="I356" s="9">
        <f>IF(F356="","",F356/100)</f>
        <v/>
      </c>
      <c r="J356" s="14" t="n"/>
      <c r="K356" s="15" t="n"/>
      <c r="L356" s="16" t="n"/>
      <c r="M356" s="17">
        <f>IF(J356="Settled - won",100,IF(J356="Settled - lost",0,IF(AND(J356="Sold",K356&lt;&gt;""),K356,"")))</f>
        <v/>
      </c>
      <c r="N356" s="8">
        <f>IF(OR(M356="",E356=""),"",E356*M356/100-IF(ISNUMBER(L356),L356,0))</f>
        <v/>
      </c>
      <c r="O356" s="8">
        <f>IF(OR(N356="",H356=""),"",N356-H356)</f>
        <v/>
      </c>
      <c r="P356" s="9">
        <f>IF(OR(O356="",H356="",H356=0),"",O356/H356)</f>
        <v/>
      </c>
      <c r="Q356" s="18">
        <f>IF(H356="","",IF(J356="","Open",J356))</f>
        <v/>
      </c>
      <c r="R356" s="7">
        <f>IF(OR(J356="Settled - won",J356="Settled - lost"),1,0)</f>
        <v/>
      </c>
      <c r="S356" s="7">
        <f>IF(J356="Settled - won",1,0)</f>
        <v/>
      </c>
      <c r="T356" s="19">
        <f>IF(ISNUMBER(F356),F356/100,0)</f>
        <v/>
      </c>
      <c r="U356" s="10">
        <f>IF(R356=1,(T356-S356)^2,0)</f>
        <v/>
      </c>
    </row>
    <row r="357">
      <c r="A357" s="13" t="n"/>
      <c r="B357" s="14" t="n"/>
      <c r="C357" s="14" t="n"/>
      <c r="D357" s="14" t="n"/>
      <c r="E357" s="14" t="n"/>
      <c r="F357" s="15" t="n"/>
      <c r="G357" s="16" t="n"/>
      <c r="H357" s="8">
        <f>IF(OR(E357="",F357=""),"",E357*F357/100+IF(ISNUMBER(G357),G357,0))</f>
        <v/>
      </c>
      <c r="I357" s="9">
        <f>IF(F357="","",F357/100)</f>
        <v/>
      </c>
      <c r="J357" s="14" t="n"/>
      <c r="K357" s="15" t="n"/>
      <c r="L357" s="16" t="n"/>
      <c r="M357" s="17">
        <f>IF(J357="Settled - won",100,IF(J357="Settled - lost",0,IF(AND(J357="Sold",K357&lt;&gt;""),K357,"")))</f>
        <v/>
      </c>
      <c r="N357" s="8">
        <f>IF(OR(M357="",E357=""),"",E357*M357/100-IF(ISNUMBER(L357),L357,0))</f>
        <v/>
      </c>
      <c r="O357" s="8">
        <f>IF(OR(N357="",H357=""),"",N357-H357)</f>
        <v/>
      </c>
      <c r="P357" s="9">
        <f>IF(OR(O357="",H357="",H357=0),"",O357/H357)</f>
        <v/>
      </c>
      <c r="Q357" s="18">
        <f>IF(H357="","",IF(J357="","Open",J357))</f>
        <v/>
      </c>
      <c r="R357" s="7">
        <f>IF(OR(J357="Settled - won",J357="Settled - lost"),1,0)</f>
        <v/>
      </c>
      <c r="S357" s="7">
        <f>IF(J357="Settled - won",1,0)</f>
        <v/>
      </c>
      <c r="T357" s="19">
        <f>IF(ISNUMBER(F357),F357/100,0)</f>
        <v/>
      </c>
      <c r="U357" s="10">
        <f>IF(R357=1,(T357-S357)^2,0)</f>
        <v/>
      </c>
    </row>
    <row r="358">
      <c r="A358" s="13" t="n"/>
      <c r="B358" s="14" t="n"/>
      <c r="C358" s="14" t="n"/>
      <c r="D358" s="14" t="n"/>
      <c r="E358" s="14" t="n"/>
      <c r="F358" s="15" t="n"/>
      <c r="G358" s="16" t="n"/>
      <c r="H358" s="8">
        <f>IF(OR(E358="",F358=""),"",E358*F358/100+IF(ISNUMBER(G358),G358,0))</f>
        <v/>
      </c>
      <c r="I358" s="9">
        <f>IF(F358="","",F358/100)</f>
        <v/>
      </c>
      <c r="J358" s="14" t="n"/>
      <c r="K358" s="15" t="n"/>
      <c r="L358" s="16" t="n"/>
      <c r="M358" s="17">
        <f>IF(J358="Settled - won",100,IF(J358="Settled - lost",0,IF(AND(J358="Sold",K358&lt;&gt;""),K358,"")))</f>
        <v/>
      </c>
      <c r="N358" s="8">
        <f>IF(OR(M358="",E358=""),"",E358*M358/100-IF(ISNUMBER(L358),L358,0))</f>
        <v/>
      </c>
      <c r="O358" s="8">
        <f>IF(OR(N358="",H358=""),"",N358-H358)</f>
        <v/>
      </c>
      <c r="P358" s="9">
        <f>IF(OR(O358="",H358="",H358=0),"",O358/H358)</f>
        <v/>
      </c>
      <c r="Q358" s="18">
        <f>IF(H358="","",IF(J358="","Open",J358))</f>
        <v/>
      </c>
      <c r="R358" s="7">
        <f>IF(OR(J358="Settled - won",J358="Settled - lost"),1,0)</f>
        <v/>
      </c>
      <c r="S358" s="7">
        <f>IF(J358="Settled - won",1,0)</f>
        <v/>
      </c>
      <c r="T358" s="19">
        <f>IF(ISNUMBER(F358),F358/100,0)</f>
        <v/>
      </c>
      <c r="U358" s="10">
        <f>IF(R358=1,(T358-S358)^2,0)</f>
        <v/>
      </c>
    </row>
    <row r="359">
      <c r="A359" s="13" t="n"/>
      <c r="B359" s="14" t="n"/>
      <c r="C359" s="14" t="n"/>
      <c r="D359" s="14" t="n"/>
      <c r="E359" s="14" t="n"/>
      <c r="F359" s="15" t="n"/>
      <c r="G359" s="16" t="n"/>
      <c r="H359" s="8">
        <f>IF(OR(E359="",F359=""),"",E359*F359/100+IF(ISNUMBER(G359),G359,0))</f>
        <v/>
      </c>
      <c r="I359" s="9">
        <f>IF(F359="","",F359/100)</f>
        <v/>
      </c>
      <c r="J359" s="14" t="n"/>
      <c r="K359" s="15" t="n"/>
      <c r="L359" s="16" t="n"/>
      <c r="M359" s="17">
        <f>IF(J359="Settled - won",100,IF(J359="Settled - lost",0,IF(AND(J359="Sold",K359&lt;&gt;""),K359,"")))</f>
        <v/>
      </c>
      <c r="N359" s="8">
        <f>IF(OR(M359="",E359=""),"",E359*M359/100-IF(ISNUMBER(L359),L359,0))</f>
        <v/>
      </c>
      <c r="O359" s="8">
        <f>IF(OR(N359="",H359=""),"",N359-H359)</f>
        <v/>
      </c>
      <c r="P359" s="9">
        <f>IF(OR(O359="",H359="",H359=0),"",O359/H359)</f>
        <v/>
      </c>
      <c r="Q359" s="18">
        <f>IF(H359="","",IF(J359="","Open",J359))</f>
        <v/>
      </c>
      <c r="R359" s="7">
        <f>IF(OR(J359="Settled - won",J359="Settled - lost"),1,0)</f>
        <v/>
      </c>
      <c r="S359" s="7">
        <f>IF(J359="Settled - won",1,0)</f>
        <v/>
      </c>
      <c r="T359" s="19">
        <f>IF(ISNUMBER(F359),F359/100,0)</f>
        <v/>
      </c>
      <c r="U359" s="10">
        <f>IF(R359=1,(T359-S359)^2,0)</f>
        <v/>
      </c>
    </row>
    <row r="360">
      <c r="A360" s="13" t="n"/>
      <c r="B360" s="14" t="n"/>
      <c r="C360" s="14" t="n"/>
      <c r="D360" s="14" t="n"/>
      <c r="E360" s="14" t="n"/>
      <c r="F360" s="15" t="n"/>
      <c r="G360" s="16" t="n"/>
      <c r="H360" s="8">
        <f>IF(OR(E360="",F360=""),"",E360*F360/100+IF(ISNUMBER(G360),G360,0))</f>
        <v/>
      </c>
      <c r="I360" s="9">
        <f>IF(F360="","",F360/100)</f>
        <v/>
      </c>
      <c r="J360" s="14" t="n"/>
      <c r="K360" s="15" t="n"/>
      <c r="L360" s="16" t="n"/>
      <c r="M360" s="17">
        <f>IF(J360="Settled - won",100,IF(J360="Settled - lost",0,IF(AND(J360="Sold",K360&lt;&gt;""),K360,"")))</f>
        <v/>
      </c>
      <c r="N360" s="8">
        <f>IF(OR(M360="",E360=""),"",E360*M360/100-IF(ISNUMBER(L360),L360,0))</f>
        <v/>
      </c>
      <c r="O360" s="8">
        <f>IF(OR(N360="",H360=""),"",N360-H360)</f>
        <v/>
      </c>
      <c r="P360" s="9">
        <f>IF(OR(O360="",H360="",H360=0),"",O360/H360)</f>
        <v/>
      </c>
      <c r="Q360" s="18">
        <f>IF(H360="","",IF(J360="","Open",J360))</f>
        <v/>
      </c>
      <c r="R360" s="7">
        <f>IF(OR(J360="Settled - won",J360="Settled - lost"),1,0)</f>
        <v/>
      </c>
      <c r="S360" s="7">
        <f>IF(J360="Settled - won",1,0)</f>
        <v/>
      </c>
      <c r="T360" s="19">
        <f>IF(ISNUMBER(F360),F360/100,0)</f>
        <v/>
      </c>
      <c r="U360" s="10">
        <f>IF(R360=1,(T360-S360)^2,0)</f>
        <v/>
      </c>
    </row>
    <row r="361">
      <c r="A361" s="13" t="n"/>
      <c r="B361" s="14" t="n"/>
      <c r="C361" s="14" t="n"/>
      <c r="D361" s="14" t="n"/>
      <c r="E361" s="14" t="n"/>
      <c r="F361" s="15" t="n"/>
      <c r="G361" s="16" t="n"/>
      <c r="H361" s="8">
        <f>IF(OR(E361="",F361=""),"",E361*F361/100+IF(ISNUMBER(G361),G361,0))</f>
        <v/>
      </c>
      <c r="I361" s="9">
        <f>IF(F361="","",F361/100)</f>
        <v/>
      </c>
      <c r="J361" s="14" t="n"/>
      <c r="K361" s="15" t="n"/>
      <c r="L361" s="16" t="n"/>
      <c r="M361" s="17">
        <f>IF(J361="Settled - won",100,IF(J361="Settled - lost",0,IF(AND(J361="Sold",K361&lt;&gt;""),K361,"")))</f>
        <v/>
      </c>
      <c r="N361" s="8">
        <f>IF(OR(M361="",E361=""),"",E361*M361/100-IF(ISNUMBER(L361),L361,0))</f>
        <v/>
      </c>
      <c r="O361" s="8">
        <f>IF(OR(N361="",H361=""),"",N361-H361)</f>
        <v/>
      </c>
      <c r="P361" s="9">
        <f>IF(OR(O361="",H361="",H361=0),"",O361/H361)</f>
        <v/>
      </c>
      <c r="Q361" s="18">
        <f>IF(H361="","",IF(J361="","Open",J361))</f>
        <v/>
      </c>
      <c r="R361" s="7">
        <f>IF(OR(J361="Settled - won",J361="Settled - lost"),1,0)</f>
        <v/>
      </c>
      <c r="S361" s="7">
        <f>IF(J361="Settled - won",1,0)</f>
        <v/>
      </c>
      <c r="T361" s="19">
        <f>IF(ISNUMBER(F361),F361/100,0)</f>
        <v/>
      </c>
      <c r="U361" s="10">
        <f>IF(R361=1,(T361-S361)^2,0)</f>
        <v/>
      </c>
    </row>
    <row r="362">
      <c r="A362" s="13" t="n"/>
      <c r="B362" s="14" t="n"/>
      <c r="C362" s="14" t="n"/>
      <c r="D362" s="14" t="n"/>
      <c r="E362" s="14" t="n"/>
      <c r="F362" s="15" t="n"/>
      <c r="G362" s="16" t="n"/>
      <c r="H362" s="8">
        <f>IF(OR(E362="",F362=""),"",E362*F362/100+IF(ISNUMBER(G362),G362,0))</f>
        <v/>
      </c>
      <c r="I362" s="9">
        <f>IF(F362="","",F362/100)</f>
        <v/>
      </c>
      <c r="J362" s="14" t="n"/>
      <c r="K362" s="15" t="n"/>
      <c r="L362" s="16" t="n"/>
      <c r="M362" s="17">
        <f>IF(J362="Settled - won",100,IF(J362="Settled - lost",0,IF(AND(J362="Sold",K362&lt;&gt;""),K362,"")))</f>
        <v/>
      </c>
      <c r="N362" s="8">
        <f>IF(OR(M362="",E362=""),"",E362*M362/100-IF(ISNUMBER(L362),L362,0))</f>
        <v/>
      </c>
      <c r="O362" s="8">
        <f>IF(OR(N362="",H362=""),"",N362-H362)</f>
        <v/>
      </c>
      <c r="P362" s="9">
        <f>IF(OR(O362="",H362="",H362=0),"",O362/H362)</f>
        <v/>
      </c>
      <c r="Q362" s="18">
        <f>IF(H362="","",IF(J362="","Open",J362))</f>
        <v/>
      </c>
      <c r="R362" s="7">
        <f>IF(OR(J362="Settled - won",J362="Settled - lost"),1,0)</f>
        <v/>
      </c>
      <c r="S362" s="7">
        <f>IF(J362="Settled - won",1,0)</f>
        <v/>
      </c>
      <c r="T362" s="19">
        <f>IF(ISNUMBER(F362),F362/100,0)</f>
        <v/>
      </c>
      <c r="U362" s="10">
        <f>IF(R362=1,(T362-S362)^2,0)</f>
        <v/>
      </c>
    </row>
    <row r="363">
      <c r="A363" s="13" t="n"/>
      <c r="B363" s="14" t="n"/>
      <c r="C363" s="14" t="n"/>
      <c r="D363" s="14" t="n"/>
      <c r="E363" s="14" t="n"/>
      <c r="F363" s="15" t="n"/>
      <c r="G363" s="16" t="n"/>
      <c r="H363" s="8">
        <f>IF(OR(E363="",F363=""),"",E363*F363/100+IF(ISNUMBER(G363),G363,0))</f>
        <v/>
      </c>
      <c r="I363" s="9">
        <f>IF(F363="","",F363/100)</f>
        <v/>
      </c>
      <c r="J363" s="14" t="n"/>
      <c r="K363" s="15" t="n"/>
      <c r="L363" s="16" t="n"/>
      <c r="M363" s="17">
        <f>IF(J363="Settled - won",100,IF(J363="Settled - lost",0,IF(AND(J363="Sold",K363&lt;&gt;""),K363,"")))</f>
        <v/>
      </c>
      <c r="N363" s="8">
        <f>IF(OR(M363="",E363=""),"",E363*M363/100-IF(ISNUMBER(L363),L363,0))</f>
        <v/>
      </c>
      <c r="O363" s="8">
        <f>IF(OR(N363="",H363=""),"",N363-H363)</f>
        <v/>
      </c>
      <c r="P363" s="9">
        <f>IF(OR(O363="",H363="",H363=0),"",O363/H363)</f>
        <v/>
      </c>
      <c r="Q363" s="18">
        <f>IF(H363="","",IF(J363="","Open",J363))</f>
        <v/>
      </c>
      <c r="R363" s="7">
        <f>IF(OR(J363="Settled - won",J363="Settled - lost"),1,0)</f>
        <v/>
      </c>
      <c r="S363" s="7">
        <f>IF(J363="Settled - won",1,0)</f>
        <v/>
      </c>
      <c r="T363" s="19">
        <f>IF(ISNUMBER(F363),F363/100,0)</f>
        <v/>
      </c>
      <c r="U363" s="10">
        <f>IF(R363=1,(T363-S363)^2,0)</f>
        <v/>
      </c>
    </row>
    <row r="364">
      <c r="A364" s="13" t="n"/>
      <c r="B364" s="14" t="n"/>
      <c r="C364" s="14" t="n"/>
      <c r="D364" s="14" t="n"/>
      <c r="E364" s="14" t="n"/>
      <c r="F364" s="15" t="n"/>
      <c r="G364" s="16" t="n"/>
      <c r="H364" s="8">
        <f>IF(OR(E364="",F364=""),"",E364*F364/100+IF(ISNUMBER(G364),G364,0))</f>
        <v/>
      </c>
      <c r="I364" s="9">
        <f>IF(F364="","",F364/100)</f>
        <v/>
      </c>
      <c r="J364" s="14" t="n"/>
      <c r="K364" s="15" t="n"/>
      <c r="L364" s="16" t="n"/>
      <c r="M364" s="17">
        <f>IF(J364="Settled - won",100,IF(J364="Settled - lost",0,IF(AND(J364="Sold",K364&lt;&gt;""),K364,"")))</f>
        <v/>
      </c>
      <c r="N364" s="8">
        <f>IF(OR(M364="",E364=""),"",E364*M364/100-IF(ISNUMBER(L364),L364,0))</f>
        <v/>
      </c>
      <c r="O364" s="8">
        <f>IF(OR(N364="",H364=""),"",N364-H364)</f>
        <v/>
      </c>
      <c r="P364" s="9">
        <f>IF(OR(O364="",H364="",H364=0),"",O364/H364)</f>
        <v/>
      </c>
      <c r="Q364" s="18">
        <f>IF(H364="","",IF(J364="","Open",J364))</f>
        <v/>
      </c>
      <c r="R364" s="7">
        <f>IF(OR(J364="Settled - won",J364="Settled - lost"),1,0)</f>
        <v/>
      </c>
      <c r="S364" s="7">
        <f>IF(J364="Settled - won",1,0)</f>
        <v/>
      </c>
      <c r="T364" s="19">
        <f>IF(ISNUMBER(F364),F364/100,0)</f>
        <v/>
      </c>
      <c r="U364" s="10">
        <f>IF(R364=1,(T364-S364)^2,0)</f>
        <v/>
      </c>
    </row>
    <row r="365">
      <c r="A365" s="13" t="n"/>
      <c r="B365" s="14" t="n"/>
      <c r="C365" s="14" t="n"/>
      <c r="D365" s="14" t="n"/>
      <c r="E365" s="14" t="n"/>
      <c r="F365" s="15" t="n"/>
      <c r="G365" s="16" t="n"/>
      <c r="H365" s="8">
        <f>IF(OR(E365="",F365=""),"",E365*F365/100+IF(ISNUMBER(G365),G365,0))</f>
        <v/>
      </c>
      <c r="I365" s="9">
        <f>IF(F365="","",F365/100)</f>
        <v/>
      </c>
      <c r="J365" s="14" t="n"/>
      <c r="K365" s="15" t="n"/>
      <c r="L365" s="16" t="n"/>
      <c r="M365" s="17">
        <f>IF(J365="Settled - won",100,IF(J365="Settled - lost",0,IF(AND(J365="Sold",K365&lt;&gt;""),K365,"")))</f>
        <v/>
      </c>
      <c r="N365" s="8">
        <f>IF(OR(M365="",E365=""),"",E365*M365/100-IF(ISNUMBER(L365),L365,0))</f>
        <v/>
      </c>
      <c r="O365" s="8">
        <f>IF(OR(N365="",H365=""),"",N365-H365)</f>
        <v/>
      </c>
      <c r="P365" s="9">
        <f>IF(OR(O365="",H365="",H365=0),"",O365/H365)</f>
        <v/>
      </c>
      <c r="Q365" s="18">
        <f>IF(H365="","",IF(J365="","Open",J365))</f>
        <v/>
      </c>
      <c r="R365" s="7">
        <f>IF(OR(J365="Settled - won",J365="Settled - lost"),1,0)</f>
        <v/>
      </c>
      <c r="S365" s="7">
        <f>IF(J365="Settled - won",1,0)</f>
        <v/>
      </c>
      <c r="T365" s="19">
        <f>IF(ISNUMBER(F365),F365/100,0)</f>
        <v/>
      </c>
      <c r="U365" s="10">
        <f>IF(R365=1,(T365-S365)^2,0)</f>
        <v/>
      </c>
    </row>
    <row r="366">
      <c r="A366" s="13" t="n"/>
      <c r="B366" s="14" t="n"/>
      <c r="C366" s="14" t="n"/>
      <c r="D366" s="14" t="n"/>
      <c r="E366" s="14" t="n"/>
      <c r="F366" s="15" t="n"/>
      <c r="G366" s="16" t="n"/>
      <c r="H366" s="8">
        <f>IF(OR(E366="",F366=""),"",E366*F366/100+IF(ISNUMBER(G366),G366,0))</f>
        <v/>
      </c>
      <c r="I366" s="9">
        <f>IF(F366="","",F366/100)</f>
        <v/>
      </c>
      <c r="J366" s="14" t="n"/>
      <c r="K366" s="15" t="n"/>
      <c r="L366" s="16" t="n"/>
      <c r="M366" s="17">
        <f>IF(J366="Settled - won",100,IF(J366="Settled - lost",0,IF(AND(J366="Sold",K366&lt;&gt;""),K366,"")))</f>
        <v/>
      </c>
      <c r="N366" s="8">
        <f>IF(OR(M366="",E366=""),"",E366*M366/100-IF(ISNUMBER(L366),L366,0))</f>
        <v/>
      </c>
      <c r="O366" s="8">
        <f>IF(OR(N366="",H366=""),"",N366-H366)</f>
        <v/>
      </c>
      <c r="P366" s="9">
        <f>IF(OR(O366="",H366="",H366=0),"",O366/H366)</f>
        <v/>
      </c>
      <c r="Q366" s="18">
        <f>IF(H366="","",IF(J366="","Open",J366))</f>
        <v/>
      </c>
      <c r="R366" s="7">
        <f>IF(OR(J366="Settled - won",J366="Settled - lost"),1,0)</f>
        <v/>
      </c>
      <c r="S366" s="7">
        <f>IF(J366="Settled - won",1,0)</f>
        <v/>
      </c>
      <c r="T366" s="19">
        <f>IF(ISNUMBER(F366),F366/100,0)</f>
        <v/>
      </c>
      <c r="U366" s="10">
        <f>IF(R366=1,(T366-S366)^2,0)</f>
        <v/>
      </c>
    </row>
    <row r="367">
      <c r="A367" s="13" t="n"/>
      <c r="B367" s="14" t="n"/>
      <c r="C367" s="14" t="n"/>
      <c r="D367" s="14" t="n"/>
      <c r="E367" s="14" t="n"/>
      <c r="F367" s="15" t="n"/>
      <c r="G367" s="16" t="n"/>
      <c r="H367" s="8">
        <f>IF(OR(E367="",F367=""),"",E367*F367/100+IF(ISNUMBER(G367),G367,0))</f>
        <v/>
      </c>
      <c r="I367" s="9">
        <f>IF(F367="","",F367/100)</f>
        <v/>
      </c>
      <c r="J367" s="14" t="n"/>
      <c r="K367" s="15" t="n"/>
      <c r="L367" s="16" t="n"/>
      <c r="M367" s="17">
        <f>IF(J367="Settled - won",100,IF(J367="Settled - lost",0,IF(AND(J367="Sold",K367&lt;&gt;""),K367,"")))</f>
        <v/>
      </c>
      <c r="N367" s="8">
        <f>IF(OR(M367="",E367=""),"",E367*M367/100-IF(ISNUMBER(L367),L367,0))</f>
        <v/>
      </c>
      <c r="O367" s="8">
        <f>IF(OR(N367="",H367=""),"",N367-H367)</f>
        <v/>
      </c>
      <c r="P367" s="9">
        <f>IF(OR(O367="",H367="",H367=0),"",O367/H367)</f>
        <v/>
      </c>
      <c r="Q367" s="18">
        <f>IF(H367="","",IF(J367="","Open",J367))</f>
        <v/>
      </c>
      <c r="R367" s="7">
        <f>IF(OR(J367="Settled - won",J367="Settled - lost"),1,0)</f>
        <v/>
      </c>
      <c r="S367" s="7">
        <f>IF(J367="Settled - won",1,0)</f>
        <v/>
      </c>
      <c r="T367" s="19">
        <f>IF(ISNUMBER(F367),F367/100,0)</f>
        <v/>
      </c>
      <c r="U367" s="10">
        <f>IF(R367=1,(T367-S367)^2,0)</f>
        <v/>
      </c>
    </row>
    <row r="368">
      <c r="A368" s="13" t="n"/>
      <c r="B368" s="14" t="n"/>
      <c r="C368" s="14" t="n"/>
      <c r="D368" s="14" t="n"/>
      <c r="E368" s="14" t="n"/>
      <c r="F368" s="15" t="n"/>
      <c r="G368" s="16" t="n"/>
      <c r="H368" s="8">
        <f>IF(OR(E368="",F368=""),"",E368*F368/100+IF(ISNUMBER(G368),G368,0))</f>
        <v/>
      </c>
      <c r="I368" s="9">
        <f>IF(F368="","",F368/100)</f>
        <v/>
      </c>
      <c r="J368" s="14" t="n"/>
      <c r="K368" s="15" t="n"/>
      <c r="L368" s="16" t="n"/>
      <c r="M368" s="17">
        <f>IF(J368="Settled - won",100,IF(J368="Settled - lost",0,IF(AND(J368="Sold",K368&lt;&gt;""),K368,"")))</f>
        <v/>
      </c>
      <c r="N368" s="8">
        <f>IF(OR(M368="",E368=""),"",E368*M368/100-IF(ISNUMBER(L368),L368,0))</f>
        <v/>
      </c>
      <c r="O368" s="8">
        <f>IF(OR(N368="",H368=""),"",N368-H368)</f>
        <v/>
      </c>
      <c r="P368" s="9">
        <f>IF(OR(O368="",H368="",H368=0),"",O368/H368)</f>
        <v/>
      </c>
      <c r="Q368" s="18">
        <f>IF(H368="","",IF(J368="","Open",J368))</f>
        <v/>
      </c>
      <c r="R368" s="7">
        <f>IF(OR(J368="Settled - won",J368="Settled - lost"),1,0)</f>
        <v/>
      </c>
      <c r="S368" s="7">
        <f>IF(J368="Settled - won",1,0)</f>
        <v/>
      </c>
      <c r="T368" s="19">
        <f>IF(ISNUMBER(F368),F368/100,0)</f>
        <v/>
      </c>
      <c r="U368" s="10">
        <f>IF(R368=1,(T368-S368)^2,0)</f>
        <v/>
      </c>
    </row>
    <row r="369">
      <c r="A369" s="13" t="n"/>
      <c r="B369" s="14" t="n"/>
      <c r="C369" s="14" t="n"/>
      <c r="D369" s="14" t="n"/>
      <c r="E369" s="14" t="n"/>
      <c r="F369" s="15" t="n"/>
      <c r="G369" s="16" t="n"/>
      <c r="H369" s="8">
        <f>IF(OR(E369="",F369=""),"",E369*F369/100+IF(ISNUMBER(G369),G369,0))</f>
        <v/>
      </c>
      <c r="I369" s="9">
        <f>IF(F369="","",F369/100)</f>
        <v/>
      </c>
      <c r="J369" s="14" t="n"/>
      <c r="K369" s="15" t="n"/>
      <c r="L369" s="16" t="n"/>
      <c r="M369" s="17">
        <f>IF(J369="Settled - won",100,IF(J369="Settled - lost",0,IF(AND(J369="Sold",K369&lt;&gt;""),K369,"")))</f>
        <v/>
      </c>
      <c r="N369" s="8">
        <f>IF(OR(M369="",E369=""),"",E369*M369/100-IF(ISNUMBER(L369),L369,0))</f>
        <v/>
      </c>
      <c r="O369" s="8">
        <f>IF(OR(N369="",H369=""),"",N369-H369)</f>
        <v/>
      </c>
      <c r="P369" s="9">
        <f>IF(OR(O369="",H369="",H369=0),"",O369/H369)</f>
        <v/>
      </c>
      <c r="Q369" s="18">
        <f>IF(H369="","",IF(J369="","Open",J369))</f>
        <v/>
      </c>
      <c r="R369" s="7">
        <f>IF(OR(J369="Settled - won",J369="Settled - lost"),1,0)</f>
        <v/>
      </c>
      <c r="S369" s="7">
        <f>IF(J369="Settled - won",1,0)</f>
        <v/>
      </c>
      <c r="T369" s="19">
        <f>IF(ISNUMBER(F369),F369/100,0)</f>
        <v/>
      </c>
      <c r="U369" s="10">
        <f>IF(R369=1,(T369-S369)^2,0)</f>
        <v/>
      </c>
    </row>
    <row r="370">
      <c r="A370" s="13" t="n"/>
      <c r="B370" s="14" t="n"/>
      <c r="C370" s="14" t="n"/>
      <c r="D370" s="14" t="n"/>
      <c r="E370" s="14" t="n"/>
      <c r="F370" s="15" t="n"/>
      <c r="G370" s="16" t="n"/>
      <c r="H370" s="8">
        <f>IF(OR(E370="",F370=""),"",E370*F370/100+IF(ISNUMBER(G370),G370,0))</f>
        <v/>
      </c>
      <c r="I370" s="9">
        <f>IF(F370="","",F370/100)</f>
        <v/>
      </c>
      <c r="J370" s="14" t="n"/>
      <c r="K370" s="15" t="n"/>
      <c r="L370" s="16" t="n"/>
      <c r="M370" s="17">
        <f>IF(J370="Settled - won",100,IF(J370="Settled - lost",0,IF(AND(J370="Sold",K370&lt;&gt;""),K370,"")))</f>
        <v/>
      </c>
      <c r="N370" s="8">
        <f>IF(OR(M370="",E370=""),"",E370*M370/100-IF(ISNUMBER(L370),L370,0))</f>
        <v/>
      </c>
      <c r="O370" s="8">
        <f>IF(OR(N370="",H370=""),"",N370-H370)</f>
        <v/>
      </c>
      <c r="P370" s="9">
        <f>IF(OR(O370="",H370="",H370=0),"",O370/H370)</f>
        <v/>
      </c>
      <c r="Q370" s="18">
        <f>IF(H370="","",IF(J370="","Open",J370))</f>
        <v/>
      </c>
      <c r="R370" s="7">
        <f>IF(OR(J370="Settled - won",J370="Settled - lost"),1,0)</f>
        <v/>
      </c>
      <c r="S370" s="7">
        <f>IF(J370="Settled - won",1,0)</f>
        <v/>
      </c>
      <c r="T370" s="19">
        <f>IF(ISNUMBER(F370),F370/100,0)</f>
        <v/>
      </c>
      <c r="U370" s="10">
        <f>IF(R370=1,(T370-S370)^2,0)</f>
        <v/>
      </c>
    </row>
    <row r="371">
      <c r="A371" s="13" t="n"/>
      <c r="B371" s="14" t="n"/>
      <c r="C371" s="14" t="n"/>
      <c r="D371" s="14" t="n"/>
      <c r="E371" s="14" t="n"/>
      <c r="F371" s="15" t="n"/>
      <c r="G371" s="16" t="n"/>
      <c r="H371" s="8">
        <f>IF(OR(E371="",F371=""),"",E371*F371/100+IF(ISNUMBER(G371),G371,0))</f>
        <v/>
      </c>
      <c r="I371" s="9">
        <f>IF(F371="","",F371/100)</f>
        <v/>
      </c>
      <c r="J371" s="14" t="n"/>
      <c r="K371" s="15" t="n"/>
      <c r="L371" s="16" t="n"/>
      <c r="M371" s="17">
        <f>IF(J371="Settled - won",100,IF(J371="Settled - lost",0,IF(AND(J371="Sold",K371&lt;&gt;""),K371,"")))</f>
        <v/>
      </c>
      <c r="N371" s="8">
        <f>IF(OR(M371="",E371=""),"",E371*M371/100-IF(ISNUMBER(L371),L371,0))</f>
        <v/>
      </c>
      <c r="O371" s="8">
        <f>IF(OR(N371="",H371=""),"",N371-H371)</f>
        <v/>
      </c>
      <c r="P371" s="9">
        <f>IF(OR(O371="",H371="",H371=0),"",O371/H371)</f>
        <v/>
      </c>
      <c r="Q371" s="18">
        <f>IF(H371="","",IF(J371="","Open",J371))</f>
        <v/>
      </c>
      <c r="R371" s="7">
        <f>IF(OR(J371="Settled - won",J371="Settled - lost"),1,0)</f>
        <v/>
      </c>
      <c r="S371" s="7">
        <f>IF(J371="Settled - won",1,0)</f>
        <v/>
      </c>
      <c r="T371" s="19">
        <f>IF(ISNUMBER(F371),F371/100,0)</f>
        <v/>
      </c>
      <c r="U371" s="10">
        <f>IF(R371=1,(T371-S371)^2,0)</f>
        <v/>
      </c>
    </row>
    <row r="372">
      <c r="A372" s="13" t="n"/>
      <c r="B372" s="14" t="n"/>
      <c r="C372" s="14" t="n"/>
      <c r="D372" s="14" t="n"/>
      <c r="E372" s="14" t="n"/>
      <c r="F372" s="15" t="n"/>
      <c r="G372" s="16" t="n"/>
      <c r="H372" s="8">
        <f>IF(OR(E372="",F372=""),"",E372*F372/100+IF(ISNUMBER(G372),G372,0))</f>
        <v/>
      </c>
      <c r="I372" s="9">
        <f>IF(F372="","",F372/100)</f>
        <v/>
      </c>
      <c r="J372" s="14" t="n"/>
      <c r="K372" s="15" t="n"/>
      <c r="L372" s="16" t="n"/>
      <c r="M372" s="17">
        <f>IF(J372="Settled - won",100,IF(J372="Settled - lost",0,IF(AND(J372="Sold",K372&lt;&gt;""),K372,"")))</f>
        <v/>
      </c>
      <c r="N372" s="8">
        <f>IF(OR(M372="",E372=""),"",E372*M372/100-IF(ISNUMBER(L372),L372,0))</f>
        <v/>
      </c>
      <c r="O372" s="8">
        <f>IF(OR(N372="",H372=""),"",N372-H372)</f>
        <v/>
      </c>
      <c r="P372" s="9">
        <f>IF(OR(O372="",H372="",H372=0),"",O372/H372)</f>
        <v/>
      </c>
      <c r="Q372" s="18">
        <f>IF(H372="","",IF(J372="","Open",J372))</f>
        <v/>
      </c>
      <c r="R372" s="7">
        <f>IF(OR(J372="Settled - won",J372="Settled - lost"),1,0)</f>
        <v/>
      </c>
      <c r="S372" s="7">
        <f>IF(J372="Settled - won",1,0)</f>
        <v/>
      </c>
      <c r="T372" s="19">
        <f>IF(ISNUMBER(F372),F372/100,0)</f>
        <v/>
      </c>
      <c r="U372" s="10">
        <f>IF(R372=1,(T372-S372)^2,0)</f>
        <v/>
      </c>
    </row>
    <row r="373">
      <c r="A373" s="13" t="n"/>
      <c r="B373" s="14" t="n"/>
      <c r="C373" s="14" t="n"/>
      <c r="D373" s="14" t="n"/>
      <c r="E373" s="14" t="n"/>
      <c r="F373" s="15" t="n"/>
      <c r="G373" s="16" t="n"/>
      <c r="H373" s="8">
        <f>IF(OR(E373="",F373=""),"",E373*F373/100+IF(ISNUMBER(G373),G373,0))</f>
        <v/>
      </c>
      <c r="I373" s="9">
        <f>IF(F373="","",F373/100)</f>
        <v/>
      </c>
      <c r="J373" s="14" t="n"/>
      <c r="K373" s="15" t="n"/>
      <c r="L373" s="16" t="n"/>
      <c r="M373" s="17">
        <f>IF(J373="Settled - won",100,IF(J373="Settled - lost",0,IF(AND(J373="Sold",K373&lt;&gt;""),K373,"")))</f>
        <v/>
      </c>
      <c r="N373" s="8">
        <f>IF(OR(M373="",E373=""),"",E373*M373/100-IF(ISNUMBER(L373),L373,0))</f>
        <v/>
      </c>
      <c r="O373" s="8">
        <f>IF(OR(N373="",H373=""),"",N373-H373)</f>
        <v/>
      </c>
      <c r="P373" s="9">
        <f>IF(OR(O373="",H373="",H373=0),"",O373/H373)</f>
        <v/>
      </c>
      <c r="Q373" s="18">
        <f>IF(H373="","",IF(J373="","Open",J373))</f>
        <v/>
      </c>
      <c r="R373" s="7">
        <f>IF(OR(J373="Settled - won",J373="Settled - lost"),1,0)</f>
        <v/>
      </c>
      <c r="S373" s="7">
        <f>IF(J373="Settled - won",1,0)</f>
        <v/>
      </c>
      <c r="T373" s="19">
        <f>IF(ISNUMBER(F373),F373/100,0)</f>
        <v/>
      </c>
      <c r="U373" s="10">
        <f>IF(R373=1,(T373-S373)^2,0)</f>
        <v/>
      </c>
    </row>
    <row r="374">
      <c r="A374" s="13" t="n"/>
      <c r="B374" s="14" t="n"/>
      <c r="C374" s="14" t="n"/>
      <c r="D374" s="14" t="n"/>
      <c r="E374" s="14" t="n"/>
      <c r="F374" s="15" t="n"/>
      <c r="G374" s="16" t="n"/>
      <c r="H374" s="8">
        <f>IF(OR(E374="",F374=""),"",E374*F374/100+IF(ISNUMBER(G374),G374,0))</f>
        <v/>
      </c>
      <c r="I374" s="9">
        <f>IF(F374="","",F374/100)</f>
        <v/>
      </c>
      <c r="J374" s="14" t="n"/>
      <c r="K374" s="15" t="n"/>
      <c r="L374" s="16" t="n"/>
      <c r="M374" s="17">
        <f>IF(J374="Settled - won",100,IF(J374="Settled - lost",0,IF(AND(J374="Sold",K374&lt;&gt;""),K374,"")))</f>
        <v/>
      </c>
      <c r="N374" s="8">
        <f>IF(OR(M374="",E374=""),"",E374*M374/100-IF(ISNUMBER(L374),L374,0))</f>
        <v/>
      </c>
      <c r="O374" s="8">
        <f>IF(OR(N374="",H374=""),"",N374-H374)</f>
        <v/>
      </c>
      <c r="P374" s="9">
        <f>IF(OR(O374="",H374="",H374=0),"",O374/H374)</f>
        <v/>
      </c>
      <c r="Q374" s="18">
        <f>IF(H374="","",IF(J374="","Open",J374))</f>
        <v/>
      </c>
      <c r="R374" s="7">
        <f>IF(OR(J374="Settled - won",J374="Settled - lost"),1,0)</f>
        <v/>
      </c>
      <c r="S374" s="7">
        <f>IF(J374="Settled - won",1,0)</f>
        <v/>
      </c>
      <c r="T374" s="19">
        <f>IF(ISNUMBER(F374),F374/100,0)</f>
        <v/>
      </c>
      <c r="U374" s="10">
        <f>IF(R374=1,(T374-S374)^2,0)</f>
        <v/>
      </c>
    </row>
    <row r="375">
      <c r="A375" s="13" t="n"/>
      <c r="B375" s="14" t="n"/>
      <c r="C375" s="14" t="n"/>
      <c r="D375" s="14" t="n"/>
      <c r="E375" s="14" t="n"/>
      <c r="F375" s="15" t="n"/>
      <c r="G375" s="16" t="n"/>
      <c r="H375" s="8">
        <f>IF(OR(E375="",F375=""),"",E375*F375/100+IF(ISNUMBER(G375),G375,0))</f>
        <v/>
      </c>
      <c r="I375" s="9">
        <f>IF(F375="","",F375/100)</f>
        <v/>
      </c>
      <c r="J375" s="14" t="n"/>
      <c r="K375" s="15" t="n"/>
      <c r="L375" s="16" t="n"/>
      <c r="M375" s="17">
        <f>IF(J375="Settled - won",100,IF(J375="Settled - lost",0,IF(AND(J375="Sold",K375&lt;&gt;""),K375,"")))</f>
        <v/>
      </c>
      <c r="N375" s="8">
        <f>IF(OR(M375="",E375=""),"",E375*M375/100-IF(ISNUMBER(L375),L375,0))</f>
        <v/>
      </c>
      <c r="O375" s="8">
        <f>IF(OR(N375="",H375=""),"",N375-H375)</f>
        <v/>
      </c>
      <c r="P375" s="9">
        <f>IF(OR(O375="",H375="",H375=0),"",O375/H375)</f>
        <v/>
      </c>
      <c r="Q375" s="18">
        <f>IF(H375="","",IF(J375="","Open",J375))</f>
        <v/>
      </c>
      <c r="R375" s="7">
        <f>IF(OR(J375="Settled - won",J375="Settled - lost"),1,0)</f>
        <v/>
      </c>
      <c r="S375" s="7">
        <f>IF(J375="Settled - won",1,0)</f>
        <v/>
      </c>
      <c r="T375" s="19">
        <f>IF(ISNUMBER(F375),F375/100,0)</f>
        <v/>
      </c>
      <c r="U375" s="10">
        <f>IF(R375=1,(T375-S375)^2,0)</f>
        <v/>
      </c>
    </row>
    <row r="376">
      <c r="A376" s="13" t="n"/>
      <c r="B376" s="14" t="n"/>
      <c r="C376" s="14" t="n"/>
      <c r="D376" s="14" t="n"/>
      <c r="E376" s="14" t="n"/>
      <c r="F376" s="15" t="n"/>
      <c r="G376" s="16" t="n"/>
      <c r="H376" s="8">
        <f>IF(OR(E376="",F376=""),"",E376*F376/100+IF(ISNUMBER(G376),G376,0))</f>
        <v/>
      </c>
      <c r="I376" s="9">
        <f>IF(F376="","",F376/100)</f>
        <v/>
      </c>
      <c r="J376" s="14" t="n"/>
      <c r="K376" s="15" t="n"/>
      <c r="L376" s="16" t="n"/>
      <c r="M376" s="17">
        <f>IF(J376="Settled - won",100,IF(J376="Settled - lost",0,IF(AND(J376="Sold",K376&lt;&gt;""),K376,"")))</f>
        <v/>
      </c>
      <c r="N376" s="8">
        <f>IF(OR(M376="",E376=""),"",E376*M376/100-IF(ISNUMBER(L376),L376,0))</f>
        <v/>
      </c>
      <c r="O376" s="8">
        <f>IF(OR(N376="",H376=""),"",N376-H376)</f>
        <v/>
      </c>
      <c r="P376" s="9">
        <f>IF(OR(O376="",H376="",H376=0),"",O376/H376)</f>
        <v/>
      </c>
      <c r="Q376" s="18">
        <f>IF(H376="","",IF(J376="","Open",J376))</f>
        <v/>
      </c>
      <c r="R376" s="7">
        <f>IF(OR(J376="Settled - won",J376="Settled - lost"),1,0)</f>
        <v/>
      </c>
      <c r="S376" s="7">
        <f>IF(J376="Settled - won",1,0)</f>
        <v/>
      </c>
      <c r="T376" s="19">
        <f>IF(ISNUMBER(F376),F376/100,0)</f>
        <v/>
      </c>
      <c r="U376" s="10">
        <f>IF(R376=1,(T376-S376)^2,0)</f>
        <v/>
      </c>
    </row>
    <row r="377">
      <c r="A377" s="13" t="n"/>
      <c r="B377" s="14" t="n"/>
      <c r="C377" s="14" t="n"/>
      <c r="D377" s="14" t="n"/>
      <c r="E377" s="14" t="n"/>
      <c r="F377" s="15" t="n"/>
      <c r="G377" s="16" t="n"/>
      <c r="H377" s="8">
        <f>IF(OR(E377="",F377=""),"",E377*F377/100+IF(ISNUMBER(G377),G377,0))</f>
        <v/>
      </c>
      <c r="I377" s="9">
        <f>IF(F377="","",F377/100)</f>
        <v/>
      </c>
      <c r="J377" s="14" t="n"/>
      <c r="K377" s="15" t="n"/>
      <c r="L377" s="16" t="n"/>
      <c r="M377" s="17">
        <f>IF(J377="Settled - won",100,IF(J377="Settled - lost",0,IF(AND(J377="Sold",K377&lt;&gt;""),K377,"")))</f>
        <v/>
      </c>
      <c r="N377" s="8">
        <f>IF(OR(M377="",E377=""),"",E377*M377/100-IF(ISNUMBER(L377),L377,0))</f>
        <v/>
      </c>
      <c r="O377" s="8">
        <f>IF(OR(N377="",H377=""),"",N377-H377)</f>
        <v/>
      </c>
      <c r="P377" s="9">
        <f>IF(OR(O377="",H377="",H377=0),"",O377/H377)</f>
        <v/>
      </c>
      <c r="Q377" s="18">
        <f>IF(H377="","",IF(J377="","Open",J377))</f>
        <v/>
      </c>
      <c r="R377" s="7">
        <f>IF(OR(J377="Settled - won",J377="Settled - lost"),1,0)</f>
        <v/>
      </c>
      <c r="S377" s="7">
        <f>IF(J377="Settled - won",1,0)</f>
        <v/>
      </c>
      <c r="T377" s="19">
        <f>IF(ISNUMBER(F377),F377/100,0)</f>
        <v/>
      </c>
      <c r="U377" s="10">
        <f>IF(R377=1,(T377-S377)^2,0)</f>
        <v/>
      </c>
    </row>
    <row r="378">
      <c r="A378" s="13" t="n"/>
      <c r="B378" s="14" t="n"/>
      <c r="C378" s="14" t="n"/>
      <c r="D378" s="14" t="n"/>
      <c r="E378" s="14" t="n"/>
      <c r="F378" s="15" t="n"/>
      <c r="G378" s="16" t="n"/>
      <c r="H378" s="8">
        <f>IF(OR(E378="",F378=""),"",E378*F378/100+IF(ISNUMBER(G378),G378,0))</f>
        <v/>
      </c>
      <c r="I378" s="9">
        <f>IF(F378="","",F378/100)</f>
        <v/>
      </c>
      <c r="J378" s="14" t="n"/>
      <c r="K378" s="15" t="n"/>
      <c r="L378" s="16" t="n"/>
      <c r="M378" s="17">
        <f>IF(J378="Settled - won",100,IF(J378="Settled - lost",0,IF(AND(J378="Sold",K378&lt;&gt;""),K378,"")))</f>
        <v/>
      </c>
      <c r="N378" s="8">
        <f>IF(OR(M378="",E378=""),"",E378*M378/100-IF(ISNUMBER(L378),L378,0))</f>
        <v/>
      </c>
      <c r="O378" s="8">
        <f>IF(OR(N378="",H378=""),"",N378-H378)</f>
        <v/>
      </c>
      <c r="P378" s="9">
        <f>IF(OR(O378="",H378="",H378=0),"",O378/H378)</f>
        <v/>
      </c>
      <c r="Q378" s="18">
        <f>IF(H378="","",IF(J378="","Open",J378))</f>
        <v/>
      </c>
      <c r="R378" s="7">
        <f>IF(OR(J378="Settled - won",J378="Settled - lost"),1,0)</f>
        <v/>
      </c>
      <c r="S378" s="7">
        <f>IF(J378="Settled - won",1,0)</f>
        <v/>
      </c>
      <c r="T378" s="19">
        <f>IF(ISNUMBER(F378),F378/100,0)</f>
        <v/>
      </c>
      <c r="U378" s="10">
        <f>IF(R378=1,(T378-S378)^2,0)</f>
        <v/>
      </c>
    </row>
    <row r="379">
      <c r="A379" s="13" t="n"/>
      <c r="B379" s="14" t="n"/>
      <c r="C379" s="14" t="n"/>
      <c r="D379" s="14" t="n"/>
      <c r="E379" s="14" t="n"/>
      <c r="F379" s="15" t="n"/>
      <c r="G379" s="16" t="n"/>
      <c r="H379" s="8">
        <f>IF(OR(E379="",F379=""),"",E379*F379/100+IF(ISNUMBER(G379),G379,0))</f>
        <v/>
      </c>
      <c r="I379" s="9">
        <f>IF(F379="","",F379/100)</f>
        <v/>
      </c>
      <c r="J379" s="14" t="n"/>
      <c r="K379" s="15" t="n"/>
      <c r="L379" s="16" t="n"/>
      <c r="M379" s="17">
        <f>IF(J379="Settled - won",100,IF(J379="Settled - lost",0,IF(AND(J379="Sold",K379&lt;&gt;""),K379,"")))</f>
        <v/>
      </c>
      <c r="N379" s="8">
        <f>IF(OR(M379="",E379=""),"",E379*M379/100-IF(ISNUMBER(L379),L379,0))</f>
        <v/>
      </c>
      <c r="O379" s="8">
        <f>IF(OR(N379="",H379=""),"",N379-H379)</f>
        <v/>
      </c>
      <c r="P379" s="9">
        <f>IF(OR(O379="",H379="",H379=0),"",O379/H379)</f>
        <v/>
      </c>
      <c r="Q379" s="18">
        <f>IF(H379="","",IF(J379="","Open",J379))</f>
        <v/>
      </c>
      <c r="R379" s="7">
        <f>IF(OR(J379="Settled - won",J379="Settled - lost"),1,0)</f>
        <v/>
      </c>
      <c r="S379" s="7">
        <f>IF(J379="Settled - won",1,0)</f>
        <v/>
      </c>
      <c r="T379" s="19">
        <f>IF(ISNUMBER(F379),F379/100,0)</f>
        <v/>
      </c>
      <c r="U379" s="10">
        <f>IF(R379=1,(T379-S379)^2,0)</f>
        <v/>
      </c>
    </row>
    <row r="380">
      <c r="A380" s="13" t="n"/>
      <c r="B380" s="14" t="n"/>
      <c r="C380" s="14" t="n"/>
      <c r="D380" s="14" t="n"/>
      <c r="E380" s="14" t="n"/>
      <c r="F380" s="15" t="n"/>
      <c r="G380" s="16" t="n"/>
      <c r="H380" s="8">
        <f>IF(OR(E380="",F380=""),"",E380*F380/100+IF(ISNUMBER(G380),G380,0))</f>
        <v/>
      </c>
      <c r="I380" s="9">
        <f>IF(F380="","",F380/100)</f>
        <v/>
      </c>
      <c r="J380" s="14" t="n"/>
      <c r="K380" s="15" t="n"/>
      <c r="L380" s="16" t="n"/>
      <c r="M380" s="17">
        <f>IF(J380="Settled - won",100,IF(J380="Settled - lost",0,IF(AND(J380="Sold",K380&lt;&gt;""),K380,"")))</f>
        <v/>
      </c>
      <c r="N380" s="8">
        <f>IF(OR(M380="",E380=""),"",E380*M380/100-IF(ISNUMBER(L380),L380,0))</f>
        <v/>
      </c>
      <c r="O380" s="8">
        <f>IF(OR(N380="",H380=""),"",N380-H380)</f>
        <v/>
      </c>
      <c r="P380" s="9">
        <f>IF(OR(O380="",H380="",H380=0),"",O380/H380)</f>
        <v/>
      </c>
      <c r="Q380" s="18">
        <f>IF(H380="","",IF(J380="","Open",J380))</f>
        <v/>
      </c>
      <c r="R380" s="7">
        <f>IF(OR(J380="Settled - won",J380="Settled - lost"),1,0)</f>
        <v/>
      </c>
      <c r="S380" s="7">
        <f>IF(J380="Settled - won",1,0)</f>
        <v/>
      </c>
      <c r="T380" s="19">
        <f>IF(ISNUMBER(F380),F380/100,0)</f>
        <v/>
      </c>
      <c r="U380" s="10">
        <f>IF(R380=1,(T380-S380)^2,0)</f>
        <v/>
      </c>
    </row>
    <row r="381">
      <c r="A381" s="13" t="n"/>
      <c r="B381" s="14" t="n"/>
      <c r="C381" s="14" t="n"/>
      <c r="D381" s="14" t="n"/>
      <c r="E381" s="14" t="n"/>
      <c r="F381" s="15" t="n"/>
      <c r="G381" s="16" t="n"/>
      <c r="H381" s="8">
        <f>IF(OR(E381="",F381=""),"",E381*F381/100+IF(ISNUMBER(G381),G381,0))</f>
        <v/>
      </c>
      <c r="I381" s="9">
        <f>IF(F381="","",F381/100)</f>
        <v/>
      </c>
      <c r="J381" s="14" t="n"/>
      <c r="K381" s="15" t="n"/>
      <c r="L381" s="16" t="n"/>
      <c r="M381" s="17">
        <f>IF(J381="Settled - won",100,IF(J381="Settled - lost",0,IF(AND(J381="Sold",K381&lt;&gt;""),K381,"")))</f>
        <v/>
      </c>
      <c r="N381" s="8">
        <f>IF(OR(M381="",E381=""),"",E381*M381/100-IF(ISNUMBER(L381),L381,0))</f>
        <v/>
      </c>
      <c r="O381" s="8">
        <f>IF(OR(N381="",H381=""),"",N381-H381)</f>
        <v/>
      </c>
      <c r="P381" s="9">
        <f>IF(OR(O381="",H381="",H381=0),"",O381/H381)</f>
        <v/>
      </c>
      <c r="Q381" s="18">
        <f>IF(H381="","",IF(J381="","Open",J381))</f>
        <v/>
      </c>
      <c r="R381" s="7">
        <f>IF(OR(J381="Settled - won",J381="Settled - lost"),1,0)</f>
        <v/>
      </c>
      <c r="S381" s="7">
        <f>IF(J381="Settled - won",1,0)</f>
        <v/>
      </c>
      <c r="T381" s="19">
        <f>IF(ISNUMBER(F381),F381/100,0)</f>
        <v/>
      </c>
      <c r="U381" s="10">
        <f>IF(R381=1,(T381-S381)^2,0)</f>
        <v/>
      </c>
    </row>
    <row r="382">
      <c r="A382" s="13" t="n"/>
      <c r="B382" s="14" t="n"/>
      <c r="C382" s="14" t="n"/>
      <c r="D382" s="14" t="n"/>
      <c r="E382" s="14" t="n"/>
      <c r="F382" s="15" t="n"/>
      <c r="G382" s="16" t="n"/>
      <c r="H382" s="8">
        <f>IF(OR(E382="",F382=""),"",E382*F382/100+IF(ISNUMBER(G382),G382,0))</f>
        <v/>
      </c>
      <c r="I382" s="9">
        <f>IF(F382="","",F382/100)</f>
        <v/>
      </c>
      <c r="J382" s="14" t="n"/>
      <c r="K382" s="15" t="n"/>
      <c r="L382" s="16" t="n"/>
      <c r="M382" s="17">
        <f>IF(J382="Settled - won",100,IF(J382="Settled - lost",0,IF(AND(J382="Sold",K382&lt;&gt;""),K382,"")))</f>
        <v/>
      </c>
      <c r="N382" s="8">
        <f>IF(OR(M382="",E382=""),"",E382*M382/100-IF(ISNUMBER(L382),L382,0))</f>
        <v/>
      </c>
      <c r="O382" s="8">
        <f>IF(OR(N382="",H382=""),"",N382-H382)</f>
        <v/>
      </c>
      <c r="P382" s="9">
        <f>IF(OR(O382="",H382="",H382=0),"",O382/H382)</f>
        <v/>
      </c>
      <c r="Q382" s="18">
        <f>IF(H382="","",IF(J382="","Open",J382))</f>
        <v/>
      </c>
      <c r="R382" s="7">
        <f>IF(OR(J382="Settled - won",J382="Settled - lost"),1,0)</f>
        <v/>
      </c>
      <c r="S382" s="7">
        <f>IF(J382="Settled - won",1,0)</f>
        <v/>
      </c>
      <c r="T382" s="19">
        <f>IF(ISNUMBER(F382),F382/100,0)</f>
        <v/>
      </c>
      <c r="U382" s="10">
        <f>IF(R382=1,(T382-S382)^2,0)</f>
        <v/>
      </c>
    </row>
    <row r="383">
      <c r="A383" s="13" t="n"/>
      <c r="B383" s="14" t="n"/>
      <c r="C383" s="14" t="n"/>
      <c r="D383" s="14" t="n"/>
      <c r="E383" s="14" t="n"/>
      <c r="F383" s="15" t="n"/>
      <c r="G383" s="16" t="n"/>
      <c r="H383" s="8">
        <f>IF(OR(E383="",F383=""),"",E383*F383/100+IF(ISNUMBER(G383),G383,0))</f>
        <v/>
      </c>
      <c r="I383" s="9">
        <f>IF(F383="","",F383/100)</f>
        <v/>
      </c>
      <c r="J383" s="14" t="n"/>
      <c r="K383" s="15" t="n"/>
      <c r="L383" s="16" t="n"/>
      <c r="M383" s="17">
        <f>IF(J383="Settled - won",100,IF(J383="Settled - lost",0,IF(AND(J383="Sold",K383&lt;&gt;""),K383,"")))</f>
        <v/>
      </c>
      <c r="N383" s="8">
        <f>IF(OR(M383="",E383=""),"",E383*M383/100-IF(ISNUMBER(L383),L383,0))</f>
        <v/>
      </c>
      <c r="O383" s="8">
        <f>IF(OR(N383="",H383=""),"",N383-H383)</f>
        <v/>
      </c>
      <c r="P383" s="9">
        <f>IF(OR(O383="",H383="",H383=0),"",O383/H383)</f>
        <v/>
      </c>
      <c r="Q383" s="18">
        <f>IF(H383="","",IF(J383="","Open",J383))</f>
        <v/>
      </c>
      <c r="R383" s="7">
        <f>IF(OR(J383="Settled - won",J383="Settled - lost"),1,0)</f>
        <v/>
      </c>
      <c r="S383" s="7">
        <f>IF(J383="Settled - won",1,0)</f>
        <v/>
      </c>
      <c r="T383" s="19">
        <f>IF(ISNUMBER(F383),F383/100,0)</f>
        <v/>
      </c>
      <c r="U383" s="10">
        <f>IF(R383=1,(T383-S383)^2,0)</f>
        <v/>
      </c>
    </row>
    <row r="384">
      <c r="A384" s="13" t="n"/>
      <c r="B384" s="14" t="n"/>
      <c r="C384" s="14" t="n"/>
      <c r="D384" s="14" t="n"/>
      <c r="E384" s="14" t="n"/>
      <c r="F384" s="15" t="n"/>
      <c r="G384" s="16" t="n"/>
      <c r="H384" s="8">
        <f>IF(OR(E384="",F384=""),"",E384*F384/100+IF(ISNUMBER(G384),G384,0))</f>
        <v/>
      </c>
      <c r="I384" s="9">
        <f>IF(F384="","",F384/100)</f>
        <v/>
      </c>
      <c r="J384" s="14" t="n"/>
      <c r="K384" s="15" t="n"/>
      <c r="L384" s="16" t="n"/>
      <c r="M384" s="17">
        <f>IF(J384="Settled - won",100,IF(J384="Settled - lost",0,IF(AND(J384="Sold",K384&lt;&gt;""),K384,"")))</f>
        <v/>
      </c>
      <c r="N384" s="8">
        <f>IF(OR(M384="",E384=""),"",E384*M384/100-IF(ISNUMBER(L384),L384,0))</f>
        <v/>
      </c>
      <c r="O384" s="8">
        <f>IF(OR(N384="",H384=""),"",N384-H384)</f>
        <v/>
      </c>
      <c r="P384" s="9">
        <f>IF(OR(O384="",H384="",H384=0),"",O384/H384)</f>
        <v/>
      </c>
      <c r="Q384" s="18">
        <f>IF(H384="","",IF(J384="","Open",J384))</f>
        <v/>
      </c>
      <c r="R384" s="7">
        <f>IF(OR(J384="Settled - won",J384="Settled - lost"),1,0)</f>
        <v/>
      </c>
      <c r="S384" s="7">
        <f>IF(J384="Settled - won",1,0)</f>
        <v/>
      </c>
      <c r="T384" s="19">
        <f>IF(ISNUMBER(F384),F384/100,0)</f>
        <v/>
      </c>
      <c r="U384" s="10">
        <f>IF(R384=1,(T384-S384)^2,0)</f>
        <v/>
      </c>
    </row>
    <row r="385">
      <c r="A385" s="13" t="n"/>
      <c r="B385" s="14" t="n"/>
      <c r="C385" s="14" t="n"/>
      <c r="D385" s="14" t="n"/>
      <c r="E385" s="14" t="n"/>
      <c r="F385" s="15" t="n"/>
      <c r="G385" s="16" t="n"/>
      <c r="H385" s="8">
        <f>IF(OR(E385="",F385=""),"",E385*F385/100+IF(ISNUMBER(G385),G385,0))</f>
        <v/>
      </c>
      <c r="I385" s="9">
        <f>IF(F385="","",F385/100)</f>
        <v/>
      </c>
      <c r="J385" s="14" t="n"/>
      <c r="K385" s="15" t="n"/>
      <c r="L385" s="16" t="n"/>
      <c r="M385" s="17">
        <f>IF(J385="Settled - won",100,IF(J385="Settled - lost",0,IF(AND(J385="Sold",K385&lt;&gt;""),K385,"")))</f>
        <v/>
      </c>
      <c r="N385" s="8">
        <f>IF(OR(M385="",E385=""),"",E385*M385/100-IF(ISNUMBER(L385),L385,0))</f>
        <v/>
      </c>
      <c r="O385" s="8">
        <f>IF(OR(N385="",H385=""),"",N385-H385)</f>
        <v/>
      </c>
      <c r="P385" s="9">
        <f>IF(OR(O385="",H385="",H385=0),"",O385/H385)</f>
        <v/>
      </c>
      <c r="Q385" s="18">
        <f>IF(H385="","",IF(J385="","Open",J385))</f>
        <v/>
      </c>
      <c r="R385" s="7">
        <f>IF(OR(J385="Settled - won",J385="Settled - lost"),1,0)</f>
        <v/>
      </c>
      <c r="S385" s="7">
        <f>IF(J385="Settled - won",1,0)</f>
        <v/>
      </c>
      <c r="T385" s="19">
        <f>IF(ISNUMBER(F385),F385/100,0)</f>
        <v/>
      </c>
      <c r="U385" s="10">
        <f>IF(R385=1,(T385-S385)^2,0)</f>
        <v/>
      </c>
    </row>
    <row r="386">
      <c r="A386" s="13" t="n"/>
      <c r="B386" s="14" t="n"/>
      <c r="C386" s="14" t="n"/>
      <c r="D386" s="14" t="n"/>
      <c r="E386" s="14" t="n"/>
      <c r="F386" s="15" t="n"/>
      <c r="G386" s="16" t="n"/>
      <c r="H386" s="8">
        <f>IF(OR(E386="",F386=""),"",E386*F386/100+IF(ISNUMBER(G386),G386,0))</f>
        <v/>
      </c>
      <c r="I386" s="9">
        <f>IF(F386="","",F386/100)</f>
        <v/>
      </c>
      <c r="J386" s="14" t="n"/>
      <c r="K386" s="15" t="n"/>
      <c r="L386" s="16" t="n"/>
      <c r="M386" s="17">
        <f>IF(J386="Settled - won",100,IF(J386="Settled - lost",0,IF(AND(J386="Sold",K386&lt;&gt;""),K386,"")))</f>
        <v/>
      </c>
      <c r="N386" s="8">
        <f>IF(OR(M386="",E386=""),"",E386*M386/100-IF(ISNUMBER(L386),L386,0))</f>
        <v/>
      </c>
      <c r="O386" s="8">
        <f>IF(OR(N386="",H386=""),"",N386-H386)</f>
        <v/>
      </c>
      <c r="P386" s="9">
        <f>IF(OR(O386="",H386="",H386=0),"",O386/H386)</f>
        <v/>
      </c>
      <c r="Q386" s="18">
        <f>IF(H386="","",IF(J386="","Open",J386))</f>
        <v/>
      </c>
      <c r="R386" s="7">
        <f>IF(OR(J386="Settled - won",J386="Settled - lost"),1,0)</f>
        <v/>
      </c>
      <c r="S386" s="7">
        <f>IF(J386="Settled - won",1,0)</f>
        <v/>
      </c>
      <c r="T386" s="19">
        <f>IF(ISNUMBER(F386),F386/100,0)</f>
        <v/>
      </c>
      <c r="U386" s="10">
        <f>IF(R386=1,(T386-S386)^2,0)</f>
        <v/>
      </c>
    </row>
    <row r="387">
      <c r="A387" s="13" t="n"/>
      <c r="B387" s="14" t="n"/>
      <c r="C387" s="14" t="n"/>
      <c r="D387" s="14" t="n"/>
      <c r="E387" s="14" t="n"/>
      <c r="F387" s="15" t="n"/>
      <c r="G387" s="16" t="n"/>
      <c r="H387" s="8">
        <f>IF(OR(E387="",F387=""),"",E387*F387/100+IF(ISNUMBER(G387),G387,0))</f>
        <v/>
      </c>
      <c r="I387" s="9">
        <f>IF(F387="","",F387/100)</f>
        <v/>
      </c>
      <c r="J387" s="14" t="n"/>
      <c r="K387" s="15" t="n"/>
      <c r="L387" s="16" t="n"/>
      <c r="M387" s="17">
        <f>IF(J387="Settled - won",100,IF(J387="Settled - lost",0,IF(AND(J387="Sold",K387&lt;&gt;""),K387,"")))</f>
        <v/>
      </c>
      <c r="N387" s="8">
        <f>IF(OR(M387="",E387=""),"",E387*M387/100-IF(ISNUMBER(L387),L387,0))</f>
        <v/>
      </c>
      <c r="O387" s="8">
        <f>IF(OR(N387="",H387=""),"",N387-H387)</f>
        <v/>
      </c>
      <c r="P387" s="9">
        <f>IF(OR(O387="",H387="",H387=0),"",O387/H387)</f>
        <v/>
      </c>
      <c r="Q387" s="18">
        <f>IF(H387="","",IF(J387="","Open",J387))</f>
        <v/>
      </c>
      <c r="R387" s="7">
        <f>IF(OR(J387="Settled - won",J387="Settled - lost"),1,0)</f>
        <v/>
      </c>
      <c r="S387" s="7">
        <f>IF(J387="Settled - won",1,0)</f>
        <v/>
      </c>
      <c r="T387" s="19">
        <f>IF(ISNUMBER(F387),F387/100,0)</f>
        <v/>
      </c>
      <c r="U387" s="10">
        <f>IF(R387=1,(T387-S387)^2,0)</f>
        <v/>
      </c>
    </row>
    <row r="388">
      <c r="A388" s="13" t="n"/>
      <c r="B388" s="14" t="n"/>
      <c r="C388" s="14" t="n"/>
      <c r="D388" s="14" t="n"/>
      <c r="E388" s="14" t="n"/>
      <c r="F388" s="15" t="n"/>
      <c r="G388" s="16" t="n"/>
      <c r="H388" s="8">
        <f>IF(OR(E388="",F388=""),"",E388*F388/100+IF(ISNUMBER(G388),G388,0))</f>
        <v/>
      </c>
      <c r="I388" s="9">
        <f>IF(F388="","",F388/100)</f>
        <v/>
      </c>
      <c r="J388" s="14" t="n"/>
      <c r="K388" s="15" t="n"/>
      <c r="L388" s="16" t="n"/>
      <c r="M388" s="17">
        <f>IF(J388="Settled - won",100,IF(J388="Settled - lost",0,IF(AND(J388="Sold",K388&lt;&gt;""),K388,"")))</f>
        <v/>
      </c>
      <c r="N388" s="8">
        <f>IF(OR(M388="",E388=""),"",E388*M388/100-IF(ISNUMBER(L388),L388,0))</f>
        <v/>
      </c>
      <c r="O388" s="8">
        <f>IF(OR(N388="",H388=""),"",N388-H388)</f>
        <v/>
      </c>
      <c r="P388" s="9">
        <f>IF(OR(O388="",H388="",H388=0),"",O388/H388)</f>
        <v/>
      </c>
      <c r="Q388" s="18">
        <f>IF(H388="","",IF(J388="","Open",J388))</f>
        <v/>
      </c>
      <c r="R388" s="7">
        <f>IF(OR(J388="Settled - won",J388="Settled - lost"),1,0)</f>
        <v/>
      </c>
      <c r="S388" s="7">
        <f>IF(J388="Settled - won",1,0)</f>
        <v/>
      </c>
      <c r="T388" s="19">
        <f>IF(ISNUMBER(F388),F388/100,0)</f>
        <v/>
      </c>
      <c r="U388" s="10">
        <f>IF(R388=1,(T388-S388)^2,0)</f>
        <v/>
      </c>
    </row>
    <row r="389">
      <c r="A389" s="13" t="n"/>
      <c r="B389" s="14" t="n"/>
      <c r="C389" s="14" t="n"/>
      <c r="D389" s="14" t="n"/>
      <c r="E389" s="14" t="n"/>
      <c r="F389" s="15" t="n"/>
      <c r="G389" s="16" t="n"/>
      <c r="H389" s="8">
        <f>IF(OR(E389="",F389=""),"",E389*F389/100+IF(ISNUMBER(G389),G389,0))</f>
        <v/>
      </c>
      <c r="I389" s="9">
        <f>IF(F389="","",F389/100)</f>
        <v/>
      </c>
      <c r="J389" s="14" t="n"/>
      <c r="K389" s="15" t="n"/>
      <c r="L389" s="16" t="n"/>
      <c r="M389" s="17">
        <f>IF(J389="Settled - won",100,IF(J389="Settled - lost",0,IF(AND(J389="Sold",K389&lt;&gt;""),K389,"")))</f>
        <v/>
      </c>
      <c r="N389" s="8">
        <f>IF(OR(M389="",E389=""),"",E389*M389/100-IF(ISNUMBER(L389),L389,0))</f>
        <v/>
      </c>
      <c r="O389" s="8">
        <f>IF(OR(N389="",H389=""),"",N389-H389)</f>
        <v/>
      </c>
      <c r="P389" s="9">
        <f>IF(OR(O389="",H389="",H389=0),"",O389/H389)</f>
        <v/>
      </c>
      <c r="Q389" s="18">
        <f>IF(H389="","",IF(J389="","Open",J389))</f>
        <v/>
      </c>
      <c r="R389" s="7">
        <f>IF(OR(J389="Settled - won",J389="Settled - lost"),1,0)</f>
        <v/>
      </c>
      <c r="S389" s="7">
        <f>IF(J389="Settled - won",1,0)</f>
        <v/>
      </c>
      <c r="T389" s="19">
        <f>IF(ISNUMBER(F389),F389/100,0)</f>
        <v/>
      </c>
      <c r="U389" s="10">
        <f>IF(R389=1,(T389-S389)^2,0)</f>
        <v/>
      </c>
    </row>
    <row r="390">
      <c r="A390" s="13" t="n"/>
      <c r="B390" s="14" t="n"/>
      <c r="C390" s="14" t="n"/>
      <c r="D390" s="14" t="n"/>
      <c r="E390" s="14" t="n"/>
      <c r="F390" s="15" t="n"/>
      <c r="G390" s="16" t="n"/>
      <c r="H390" s="8">
        <f>IF(OR(E390="",F390=""),"",E390*F390/100+IF(ISNUMBER(G390),G390,0))</f>
        <v/>
      </c>
      <c r="I390" s="9">
        <f>IF(F390="","",F390/100)</f>
        <v/>
      </c>
      <c r="J390" s="14" t="n"/>
      <c r="K390" s="15" t="n"/>
      <c r="L390" s="16" t="n"/>
      <c r="M390" s="17">
        <f>IF(J390="Settled - won",100,IF(J390="Settled - lost",0,IF(AND(J390="Sold",K390&lt;&gt;""),K390,"")))</f>
        <v/>
      </c>
      <c r="N390" s="8">
        <f>IF(OR(M390="",E390=""),"",E390*M390/100-IF(ISNUMBER(L390),L390,0))</f>
        <v/>
      </c>
      <c r="O390" s="8">
        <f>IF(OR(N390="",H390=""),"",N390-H390)</f>
        <v/>
      </c>
      <c r="P390" s="9">
        <f>IF(OR(O390="",H390="",H390=0),"",O390/H390)</f>
        <v/>
      </c>
      <c r="Q390" s="18">
        <f>IF(H390="","",IF(J390="","Open",J390))</f>
        <v/>
      </c>
      <c r="R390" s="7">
        <f>IF(OR(J390="Settled - won",J390="Settled - lost"),1,0)</f>
        <v/>
      </c>
      <c r="S390" s="7">
        <f>IF(J390="Settled - won",1,0)</f>
        <v/>
      </c>
      <c r="T390" s="19">
        <f>IF(ISNUMBER(F390),F390/100,0)</f>
        <v/>
      </c>
      <c r="U390" s="10">
        <f>IF(R390=1,(T390-S390)^2,0)</f>
        <v/>
      </c>
    </row>
    <row r="391">
      <c r="A391" s="13" t="n"/>
      <c r="B391" s="14" t="n"/>
      <c r="C391" s="14" t="n"/>
      <c r="D391" s="14" t="n"/>
      <c r="E391" s="14" t="n"/>
      <c r="F391" s="15" t="n"/>
      <c r="G391" s="16" t="n"/>
      <c r="H391" s="8">
        <f>IF(OR(E391="",F391=""),"",E391*F391/100+IF(ISNUMBER(G391),G391,0))</f>
        <v/>
      </c>
      <c r="I391" s="9">
        <f>IF(F391="","",F391/100)</f>
        <v/>
      </c>
      <c r="J391" s="14" t="n"/>
      <c r="K391" s="15" t="n"/>
      <c r="L391" s="16" t="n"/>
      <c r="M391" s="17">
        <f>IF(J391="Settled - won",100,IF(J391="Settled - lost",0,IF(AND(J391="Sold",K391&lt;&gt;""),K391,"")))</f>
        <v/>
      </c>
      <c r="N391" s="8">
        <f>IF(OR(M391="",E391=""),"",E391*M391/100-IF(ISNUMBER(L391),L391,0))</f>
        <v/>
      </c>
      <c r="O391" s="8">
        <f>IF(OR(N391="",H391=""),"",N391-H391)</f>
        <v/>
      </c>
      <c r="P391" s="9">
        <f>IF(OR(O391="",H391="",H391=0),"",O391/H391)</f>
        <v/>
      </c>
      <c r="Q391" s="18">
        <f>IF(H391="","",IF(J391="","Open",J391))</f>
        <v/>
      </c>
      <c r="R391" s="7">
        <f>IF(OR(J391="Settled - won",J391="Settled - lost"),1,0)</f>
        <v/>
      </c>
      <c r="S391" s="7">
        <f>IF(J391="Settled - won",1,0)</f>
        <v/>
      </c>
      <c r="T391" s="19">
        <f>IF(ISNUMBER(F391),F391/100,0)</f>
        <v/>
      </c>
      <c r="U391" s="10">
        <f>IF(R391=1,(T391-S391)^2,0)</f>
        <v/>
      </c>
    </row>
    <row r="392">
      <c r="A392" s="13" t="n"/>
      <c r="B392" s="14" t="n"/>
      <c r="C392" s="14" t="n"/>
      <c r="D392" s="14" t="n"/>
      <c r="E392" s="14" t="n"/>
      <c r="F392" s="15" t="n"/>
      <c r="G392" s="16" t="n"/>
      <c r="H392" s="8">
        <f>IF(OR(E392="",F392=""),"",E392*F392/100+IF(ISNUMBER(G392),G392,0))</f>
        <v/>
      </c>
      <c r="I392" s="9">
        <f>IF(F392="","",F392/100)</f>
        <v/>
      </c>
      <c r="J392" s="14" t="n"/>
      <c r="K392" s="15" t="n"/>
      <c r="L392" s="16" t="n"/>
      <c r="M392" s="17">
        <f>IF(J392="Settled - won",100,IF(J392="Settled - lost",0,IF(AND(J392="Sold",K392&lt;&gt;""),K392,"")))</f>
        <v/>
      </c>
      <c r="N392" s="8">
        <f>IF(OR(M392="",E392=""),"",E392*M392/100-IF(ISNUMBER(L392),L392,0))</f>
        <v/>
      </c>
      <c r="O392" s="8">
        <f>IF(OR(N392="",H392=""),"",N392-H392)</f>
        <v/>
      </c>
      <c r="P392" s="9">
        <f>IF(OR(O392="",H392="",H392=0),"",O392/H392)</f>
        <v/>
      </c>
      <c r="Q392" s="18">
        <f>IF(H392="","",IF(J392="","Open",J392))</f>
        <v/>
      </c>
      <c r="R392" s="7">
        <f>IF(OR(J392="Settled - won",J392="Settled - lost"),1,0)</f>
        <v/>
      </c>
      <c r="S392" s="7">
        <f>IF(J392="Settled - won",1,0)</f>
        <v/>
      </c>
      <c r="T392" s="19">
        <f>IF(ISNUMBER(F392),F392/100,0)</f>
        <v/>
      </c>
      <c r="U392" s="10">
        <f>IF(R392=1,(T392-S392)^2,0)</f>
        <v/>
      </c>
    </row>
    <row r="393">
      <c r="A393" s="13" t="n"/>
      <c r="B393" s="14" t="n"/>
      <c r="C393" s="14" t="n"/>
      <c r="D393" s="14" t="n"/>
      <c r="E393" s="14" t="n"/>
      <c r="F393" s="15" t="n"/>
      <c r="G393" s="16" t="n"/>
      <c r="H393" s="8">
        <f>IF(OR(E393="",F393=""),"",E393*F393/100+IF(ISNUMBER(G393),G393,0))</f>
        <v/>
      </c>
      <c r="I393" s="9">
        <f>IF(F393="","",F393/100)</f>
        <v/>
      </c>
      <c r="J393" s="14" t="n"/>
      <c r="K393" s="15" t="n"/>
      <c r="L393" s="16" t="n"/>
      <c r="M393" s="17">
        <f>IF(J393="Settled - won",100,IF(J393="Settled - lost",0,IF(AND(J393="Sold",K393&lt;&gt;""),K393,"")))</f>
        <v/>
      </c>
      <c r="N393" s="8">
        <f>IF(OR(M393="",E393=""),"",E393*M393/100-IF(ISNUMBER(L393),L393,0))</f>
        <v/>
      </c>
      <c r="O393" s="8">
        <f>IF(OR(N393="",H393=""),"",N393-H393)</f>
        <v/>
      </c>
      <c r="P393" s="9">
        <f>IF(OR(O393="",H393="",H393=0),"",O393/H393)</f>
        <v/>
      </c>
      <c r="Q393" s="18">
        <f>IF(H393="","",IF(J393="","Open",J393))</f>
        <v/>
      </c>
      <c r="R393" s="7">
        <f>IF(OR(J393="Settled - won",J393="Settled - lost"),1,0)</f>
        <v/>
      </c>
      <c r="S393" s="7">
        <f>IF(J393="Settled - won",1,0)</f>
        <v/>
      </c>
      <c r="T393" s="19">
        <f>IF(ISNUMBER(F393),F393/100,0)</f>
        <v/>
      </c>
      <c r="U393" s="10">
        <f>IF(R393=1,(T393-S393)^2,0)</f>
        <v/>
      </c>
    </row>
    <row r="394">
      <c r="A394" s="13" t="n"/>
      <c r="B394" s="14" t="n"/>
      <c r="C394" s="14" t="n"/>
      <c r="D394" s="14" t="n"/>
      <c r="E394" s="14" t="n"/>
      <c r="F394" s="15" t="n"/>
      <c r="G394" s="16" t="n"/>
      <c r="H394" s="8">
        <f>IF(OR(E394="",F394=""),"",E394*F394/100+IF(ISNUMBER(G394),G394,0))</f>
        <v/>
      </c>
      <c r="I394" s="9">
        <f>IF(F394="","",F394/100)</f>
        <v/>
      </c>
      <c r="J394" s="14" t="n"/>
      <c r="K394" s="15" t="n"/>
      <c r="L394" s="16" t="n"/>
      <c r="M394" s="17">
        <f>IF(J394="Settled - won",100,IF(J394="Settled - lost",0,IF(AND(J394="Sold",K394&lt;&gt;""),K394,"")))</f>
        <v/>
      </c>
      <c r="N394" s="8">
        <f>IF(OR(M394="",E394=""),"",E394*M394/100-IF(ISNUMBER(L394),L394,0))</f>
        <v/>
      </c>
      <c r="O394" s="8">
        <f>IF(OR(N394="",H394=""),"",N394-H394)</f>
        <v/>
      </c>
      <c r="P394" s="9">
        <f>IF(OR(O394="",H394="",H394=0),"",O394/H394)</f>
        <v/>
      </c>
      <c r="Q394" s="18">
        <f>IF(H394="","",IF(J394="","Open",J394))</f>
        <v/>
      </c>
      <c r="R394" s="7">
        <f>IF(OR(J394="Settled - won",J394="Settled - lost"),1,0)</f>
        <v/>
      </c>
      <c r="S394" s="7">
        <f>IF(J394="Settled - won",1,0)</f>
        <v/>
      </c>
      <c r="T394" s="19">
        <f>IF(ISNUMBER(F394),F394/100,0)</f>
        <v/>
      </c>
      <c r="U394" s="10">
        <f>IF(R394=1,(T394-S394)^2,0)</f>
        <v/>
      </c>
    </row>
    <row r="395">
      <c r="A395" s="13" t="n"/>
      <c r="B395" s="14" t="n"/>
      <c r="C395" s="14" t="n"/>
      <c r="D395" s="14" t="n"/>
      <c r="E395" s="14" t="n"/>
      <c r="F395" s="15" t="n"/>
      <c r="G395" s="16" t="n"/>
      <c r="H395" s="8">
        <f>IF(OR(E395="",F395=""),"",E395*F395/100+IF(ISNUMBER(G395),G395,0))</f>
        <v/>
      </c>
      <c r="I395" s="9">
        <f>IF(F395="","",F395/100)</f>
        <v/>
      </c>
      <c r="J395" s="14" t="n"/>
      <c r="K395" s="15" t="n"/>
      <c r="L395" s="16" t="n"/>
      <c r="M395" s="17">
        <f>IF(J395="Settled - won",100,IF(J395="Settled - lost",0,IF(AND(J395="Sold",K395&lt;&gt;""),K395,"")))</f>
        <v/>
      </c>
      <c r="N395" s="8">
        <f>IF(OR(M395="",E395=""),"",E395*M395/100-IF(ISNUMBER(L395),L395,0))</f>
        <v/>
      </c>
      <c r="O395" s="8">
        <f>IF(OR(N395="",H395=""),"",N395-H395)</f>
        <v/>
      </c>
      <c r="P395" s="9">
        <f>IF(OR(O395="",H395="",H395=0),"",O395/H395)</f>
        <v/>
      </c>
      <c r="Q395" s="18">
        <f>IF(H395="","",IF(J395="","Open",J395))</f>
        <v/>
      </c>
      <c r="R395" s="7">
        <f>IF(OR(J395="Settled - won",J395="Settled - lost"),1,0)</f>
        <v/>
      </c>
      <c r="S395" s="7">
        <f>IF(J395="Settled - won",1,0)</f>
        <v/>
      </c>
      <c r="T395" s="19">
        <f>IF(ISNUMBER(F395),F395/100,0)</f>
        <v/>
      </c>
      <c r="U395" s="10">
        <f>IF(R395=1,(T395-S395)^2,0)</f>
        <v/>
      </c>
    </row>
    <row r="396">
      <c r="A396" s="13" t="n"/>
      <c r="B396" s="14" t="n"/>
      <c r="C396" s="14" t="n"/>
      <c r="D396" s="14" t="n"/>
      <c r="E396" s="14" t="n"/>
      <c r="F396" s="15" t="n"/>
      <c r="G396" s="16" t="n"/>
      <c r="H396" s="8">
        <f>IF(OR(E396="",F396=""),"",E396*F396/100+IF(ISNUMBER(G396),G396,0))</f>
        <v/>
      </c>
      <c r="I396" s="9">
        <f>IF(F396="","",F396/100)</f>
        <v/>
      </c>
      <c r="J396" s="14" t="n"/>
      <c r="K396" s="15" t="n"/>
      <c r="L396" s="16" t="n"/>
      <c r="M396" s="17">
        <f>IF(J396="Settled - won",100,IF(J396="Settled - lost",0,IF(AND(J396="Sold",K396&lt;&gt;""),K396,"")))</f>
        <v/>
      </c>
      <c r="N396" s="8">
        <f>IF(OR(M396="",E396=""),"",E396*M396/100-IF(ISNUMBER(L396),L396,0))</f>
        <v/>
      </c>
      <c r="O396" s="8">
        <f>IF(OR(N396="",H396=""),"",N396-H396)</f>
        <v/>
      </c>
      <c r="P396" s="9">
        <f>IF(OR(O396="",H396="",H396=0),"",O396/H396)</f>
        <v/>
      </c>
      <c r="Q396" s="18">
        <f>IF(H396="","",IF(J396="","Open",J396))</f>
        <v/>
      </c>
      <c r="R396" s="7">
        <f>IF(OR(J396="Settled - won",J396="Settled - lost"),1,0)</f>
        <v/>
      </c>
      <c r="S396" s="7">
        <f>IF(J396="Settled - won",1,0)</f>
        <v/>
      </c>
      <c r="T396" s="19">
        <f>IF(ISNUMBER(F396),F396/100,0)</f>
        <v/>
      </c>
      <c r="U396" s="10">
        <f>IF(R396=1,(T396-S396)^2,0)</f>
        <v/>
      </c>
    </row>
    <row r="397">
      <c r="A397" s="13" t="n"/>
      <c r="B397" s="14" t="n"/>
      <c r="C397" s="14" t="n"/>
      <c r="D397" s="14" t="n"/>
      <c r="E397" s="14" t="n"/>
      <c r="F397" s="15" t="n"/>
      <c r="G397" s="16" t="n"/>
      <c r="H397" s="8">
        <f>IF(OR(E397="",F397=""),"",E397*F397/100+IF(ISNUMBER(G397),G397,0))</f>
        <v/>
      </c>
      <c r="I397" s="9">
        <f>IF(F397="","",F397/100)</f>
        <v/>
      </c>
      <c r="J397" s="14" t="n"/>
      <c r="K397" s="15" t="n"/>
      <c r="L397" s="16" t="n"/>
      <c r="M397" s="17">
        <f>IF(J397="Settled - won",100,IF(J397="Settled - lost",0,IF(AND(J397="Sold",K397&lt;&gt;""),K397,"")))</f>
        <v/>
      </c>
      <c r="N397" s="8">
        <f>IF(OR(M397="",E397=""),"",E397*M397/100-IF(ISNUMBER(L397),L397,0))</f>
        <v/>
      </c>
      <c r="O397" s="8">
        <f>IF(OR(N397="",H397=""),"",N397-H397)</f>
        <v/>
      </c>
      <c r="P397" s="9">
        <f>IF(OR(O397="",H397="",H397=0),"",O397/H397)</f>
        <v/>
      </c>
      <c r="Q397" s="18">
        <f>IF(H397="","",IF(J397="","Open",J397))</f>
        <v/>
      </c>
      <c r="R397" s="7">
        <f>IF(OR(J397="Settled - won",J397="Settled - lost"),1,0)</f>
        <v/>
      </c>
      <c r="S397" s="7">
        <f>IF(J397="Settled - won",1,0)</f>
        <v/>
      </c>
      <c r="T397" s="19">
        <f>IF(ISNUMBER(F397),F397/100,0)</f>
        <v/>
      </c>
      <c r="U397" s="10">
        <f>IF(R397=1,(T397-S397)^2,0)</f>
        <v/>
      </c>
    </row>
    <row r="398">
      <c r="A398" s="13" t="n"/>
      <c r="B398" s="14" t="n"/>
      <c r="C398" s="14" t="n"/>
      <c r="D398" s="14" t="n"/>
      <c r="E398" s="14" t="n"/>
      <c r="F398" s="15" t="n"/>
      <c r="G398" s="16" t="n"/>
      <c r="H398" s="8">
        <f>IF(OR(E398="",F398=""),"",E398*F398/100+IF(ISNUMBER(G398),G398,0))</f>
        <v/>
      </c>
      <c r="I398" s="9">
        <f>IF(F398="","",F398/100)</f>
        <v/>
      </c>
      <c r="J398" s="14" t="n"/>
      <c r="K398" s="15" t="n"/>
      <c r="L398" s="16" t="n"/>
      <c r="M398" s="17">
        <f>IF(J398="Settled - won",100,IF(J398="Settled - lost",0,IF(AND(J398="Sold",K398&lt;&gt;""),K398,"")))</f>
        <v/>
      </c>
      <c r="N398" s="8">
        <f>IF(OR(M398="",E398=""),"",E398*M398/100-IF(ISNUMBER(L398),L398,0))</f>
        <v/>
      </c>
      <c r="O398" s="8">
        <f>IF(OR(N398="",H398=""),"",N398-H398)</f>
        <v/>
      </c>
      <c r="P398" s="9">
        <f>IF(OR(O398="",H398="",H398=0),"",O398/H398)</f>
        <v/>
      </c>
      <c r="Q398" s="18">
        <f>IF(H398="","",IF(J398="","Open",J398))</f>
        <v/>
      </c>
      <c r="R398" s="7">
        <f>IF(OR(J398="Settled - won",J398="Settled - lost"),1,0)</f>
        <v/>
      </c>
      <c r="S398" s="7">
        <f>IF(J398="Settled - won",1,0)</f>
        <v/>
      </c>
      <c r="T398" s="19">
        <f>IF(ISNUMBER(F398),F398/100,0)</f>
        <v/>
      </c>
      <c r="U398" s="10">
        <f>IF(R398=1,(T398-S398)^2,0)</f>
        <v/>
      </c>
    </row>
    <row r="399">
      <c r="A399" s="13" t="n"/>
      <c r="B399" s="14" t="n"/>
      <c r="C399" s="14" t="n"/>
      <c r="D399" s="14" t="n"/>
      <c r="E399" s="14" t="n"/>
      <c r="F399" s="15" t="n"/>
      <c r="G399" s="16" t="n"/>
      <c r="H399" s="8">
        <f>IF(OR(E399="",F399=""),"",E399*F399/100+IF(ISNUMBER(G399),G399,0))</f>
        <v/>
      </c>
      <c r="I399" s="9">
        <f>IF(F399="","",F399/100)</f>
        <v/>
      </c>
      <c r="J399" s="14" t="n"/>
      <c r="K399" s="15" t="n"/>
      <c r="L399" s="16" t="n"/>
      <c r="M399" s="17">
        <f>IF(J399="Settled - won",100,IF(J399="Settled - lost",0,IF(AND(J399="Sold",K399&lt;&gt;""),K399,"")))</f>
        <v/>
      </c>
      <c r="N399" s="8">
        <f>IF(OR(M399="",E399=""),"",E399*M399/100-IF(ISNUMBER(L399),L399,0))</f>
        <v/>
      </c>
      <c r="O399" s="8">
        <f>IF(OR(N399="",H399=""),"",N399-H399)</f>
        <v/>
      </c>
      <c r="P399" s="9">
        <f>IF(OR(O399="",H399="",H399=0),"",O399/H399)</f>
        <v/>
      </c>
      <c r="Q399" s="18">
        <f>IF(H399="","",IF(J399="","Open",J399))</f>
        <v/>
      </c>
      <c r="R399" s="7">
        <f>IF(OR(J399="Settled - won",J399="Settled - lost"),1,0)</f>
        <v/>
      </c>
      <c r="S399" s="7">
        <f>IF(J399="Settled - won",1,0)</f>
        <v/>
      </c>
      <c r="T399" s="19">
        <f>IF(ISNUMBER(F399),F399/100,0)</f>
        <v/>
      </c>
      <c r="U399" s="10">
        <f>IF(R399=1,(T399-S399)^2,0)</f>
        <v/>
      </c>
    </row>
    <row r="400">
      <c r="A400" s="13" t="n"/>
      <c r="B400" s="14" t="n"/>
      <c r="C400" s="14" t="n"/>
      <c r="D400" s="14" t="n"/>
      <c r="E400" s="14" t="n"/>
      <c r="F400" s="15" t="n"/>
      <c r="G400" s="16" t="n"/>
      <c r="H400" s="8">
        <f>IF(OR(E400="",F400=""),"",E400*F400/100+IF(ISNUMBER(G400),G400,0))</f>
        <v/>
      </c>
      <c r="I400" s="9">
        <f>IF(F400="","",F400/100)</f>
        <v/>
      </c>
      <c r="J400" s="14" t="n"/>
      <c r="K400" s="15" t="n"/>
      <c r="L400" s="16" t="n"/>
      <c r="M400" s="17">
        <f>IF(J400="Settled - won",100,IF(J400="Settled - lost",0,IF(AND(J400="Sold",K400&lt;&gt;""),K400,"")))</f>
        <v/>
      </c>
      <c r="N400" s="8">
        <f>IF(OR(M400="",E400=""),"",E400*M400/100-IF(ISNUMBER(L400),L400,0))</f>
        <v/>
      </c>
      <c r="O400" s="8">
        <f>IF(OR(N400="",H400=""),"",N400-H400)</f>
        <v/>
      </c>
      <c r="P400" s="9">
        <f>IF(OR(O400="",H400="",H400=0),"",O400/H400)</f>
        <v/>
      </c>
      <c r="Q400" s="18">
        <f>IF(H400="","",IF(J400="","Open",J400))</f>
        <v/>
      </c>
      <c r="R400" s="7">
        <f>IF(OR(J400="Settled - won",J400="Settled - lost"),1,0)</f>
        <v/>
      </c>
      <c r="S400" s="7">
        <f>IF(J400="Settled - won",1,0)</f>
        <v/>
      </c>
      <c r="T400" s="19">
        <f>IF(ISNUMBER(F400),F400/100,0)</f>
        <v/>
      </c>
      <c r="U400" s="10">
        <f>IF(R400=1,(T400-S400)^2,0)</f>
        <v/>
      </c>
    </row>
    <row r="401">
      <c r="A401" s="13" t="n"/>
      <c r="B401" s="14" t="n"/>
      <c r="C401" s="14" t="n"/>
      <c r="D401" s="14" t="n"/>
      <c r="E401" s="14" t="n"/>
      <c r="F401" s="15" t="n"/>
      <c r="G401" s="16" t="n"/>
      <c r="H401" s="8">
        <f>IF(OR(E401="",F401=""),"",E401*F401/100+IF(ISNUMBER(G401),G401,0))</f>
        <v/>
      </c>
      <c r="I401" s="9">
        <f>IF(F401="","",F401/100)</f>
        <v/>
      </c>
      <c r="J401" s="14" t="n"/>
      <c r="K401" s="15" t="n"/>
      <c r="L401" s="16" t="n"/>
      <c r="M401" s="17">
        <f>IF(J401="Settled - won",100,IF(J401="Settled - lost",0,IF(AND(J401="Sold",K401&lt;&gt;""),K401,"")))</f>
        <v/>
      </c>
      <c r="N401" s="8">
        <f>IF(OR(M401="",E401=""),"",E401*M401/100-IF(ISNUMBER(L401),L401,0))</f>
        <v/>
      </c>
      <c r="O401" s="8">
        <f>IF(OR(N401="",H401=""),"",N401-H401)</f>
        <v/>
      </c>
      <c r="P401" s="9">
        <f>IF(OR(O401="",H401="",H401=0),"",O401/H401)</f>
        <v/>
      </c>
      <c r="Q401" s="18">
        <f>IF(H401="","",IF(J401="","Open",J401))</f>
        <v/>
      </c>
      <c r="R401" s="7">
        <f>IF(OR(J401="Settled - won",J401="Settled - lost"),1,0)</f>
        <v/>
      </c>
      <c r="S401" s="7">
        <f>IF(J401="Settled - won",1,0)</f>
        <v/>
      </c>
      <c r="T401" s="19">
        <f>IF(ISNUMBER(F401),F401/100,0)</f>
        <v/>
      </c>
      <c r="U401" s="10">
        <f>IF(R401=1,(T401-S401)^2,0)</f>
        <v/>
      </c>
    </row>
    <row r="402">
      <c r="A402" s="13" t="n"/>
      <c r="B402" s="14" t="n"/>
      <c r="C402" s="14" t="n"/>
      <c r="D402" s="14" t="n"/>
      <c r="E402" s="14" t="n"/>
      <c r="F402" s="15" t="n"/>
      <c r="G402" s="16" t="n"/>
      <c r="H402" s="8">
        <f>IF(OR(E402="",F402=""),"",E402*F402/100+IF(ISNUMBER(G402),G402,0))</f>
        <v/>
      </c>
      <c r="I402" s="9">
        <f>IF(F402="","",F402/100)</f>
        <v/>
      </c>
      <c r="J402" s="14" t="n"/>
      <c r="K402" s="15" t="n"/>
      <c r="L402" s="16" t="n"/>
      <c r="M402" s="17">
        <f>IF(J402="Settled - won",100,IF(J402="Settled - lost",0,IF(AND(J402="Sold",K402&lt;&gt;""),K402,"")))</f>
        <v/>
      </c>
      <c r="N402" s="8">
        <f>IF(OR(M402="",E402=""),"",E402*M402/100-IF(ISNUMBER(L402),L402,0))</f>
        <v/>
      </c>
      <c r="O402" s="8">
        <f>IF(OR(N402="",H402=""),"",N402-H402)</f>
        <v/>
      </c>
      <c r="P402" s="9">
        <f>IF(OR(O402="",H402="",H402=0),"",O402/H402)</f>
        <v/>
      </c>
      <c r="Q402" s="18">
        <f>IF(H402="","",IF(J402="","Open",J402))</f>
        <v/>
      </c>
      <c r="R402" s="7">
        <f>IF(OR(J402="Settled - won",J402="Settled - lost"),1,0)</f>
        <v/>
      </c>
      <c r="S402" s="7">
        <f>IF(J402="Settled - won",1,0)</f>
        <v/>
      </c>
      <c r="T402" s="19">
        <f>IF(ISNUMBER(F402),F402/100,0)</f>
        <v/>
      </c>
      <c r="U402" s="10">
        <f>IF(R402=1,(T402-S402)^2,0)</f>
        <v/>
      </c>
    </row>
    <row r="403">
      <c r="A403" s="13" t="n"/>
      <c r="B403" s="14" t="n"/>
      <c r="C403" s="14" t="n"/>
      <c r="D403" s="14" t="n"/>
      <c r="E403" s="14" t="n"/>
      <c r="F403" s="15" t="n"/>
      <c r="G403" s="16" t="n"/>
      <c r="H403" s="8">
        <f>IF(OR(E403="",F403=""),"",E403*F403/100+IF(ISNUMBER(G403),G403,0))</f>
        <v/>
      </c>
      <c r="I403" s="9">
        <f>IF(F403="","",F403/100)</f>
        <v/>
      </c>
      <c r="J403" s="14" t="n"/>
      <c r="K403" s="15" t="n"/>
      <c r="L403" s="16" t="n"/>
      <c r="M403" s="17">
        <f>IF(J403="Settled - won",100,IF(J403="Settled - lost",0,IF(AND(J403="Sold",K403&lt;&gt;""),K403,"")))</f>
        <v/>
      </c>
      <c r="N403" s="8">
        <f>IF(OR(M403="",E403=""),"",E403*M403/100-IF(ISNUMBER(L403),L403,0))</f>
        <v/>
      </c>
      <c r="O403" s="8">
        <f>IF(OR(N403="",H403=""),"",N403-H403)</f>
        <v/>
      </c>
      <c r="P403" s="9">
        <f>IF(OR(O403="",H403="",H403=0),"",O403/H403)</f>
        <v/>
      </c>
      <c r="Q403" s="18">
        <f>IF(H403="","",IF(J403="","Open",J403))</f>
        <v/>
      </c>
      <c r="R403" s="7">
        <f>IF(OR(J403="Settled - won",J403="Settled - lost"),1,0)</f>
        <v/>
      </c>
      <c r="S403" s="7">
        <f>IF(J403="Settled - won",1,0)</f>
        <v/>
      </c>
      <c r="T403" s="19">
        <f>IF(ISNUMBER(F403),F403/100,0)</f>
        <v/>
      </c>
      <c r="U403" s="10">
        <f>IF(R403=1,(T403-S403)^2,0)</f>
        <v/>
      </c>
    </row>
    <row r="404">
      <c r="A404" s="13" t="n"/>
      <c r="B404" s="14" t="n"/>
      <c r="C404" s="14" t="n"/>
      <c r="D404" s="14" t="n"/>
      <c r="E404" s="14" t="n"/>
      <c r="F404" s="15" t="n"/>
      <c r="G404" s="16" t="n"/>
      <c r="H404" s="8">
        <f>IF(OR(E404="",F404=""),"",E404*F404/100+IF(ISNUMBER(G404),G404,0))</f>
        <v/>
      </c>
      <c r="I404" s="9">
        <f>IF(F404="","",F404/100)</f>
        <v/>
      </c>
      <c r="J404" s="14" t="n"/>
      <c r="K404" s="15" t="n"/>
      <c r="L404" s="16" t="n"/>
      <c r="M404" s="17">
        <f>IF(J404="Settled - won",100,IF(J404="Settled - lost",0,IF(AND(J404="Sold",K404&lt;&gt;""),K404,"")))</f>
        <v/>
      </c>
      <c r="N404" s="8">
        <f>IF(OR(M404="",E404=""),"",E404*M404/100-IF(ISNUMBER(L404),L404,0))</f>
        <v/>
      </c>
      <c r="O404" s="8">
        <f>IF(OR(N404="",H404=""),"",N404-H404)</f>
        <v/>
      </c>
      <c r="P404" s="9">
        <f>IF(OR(O404="",H404="",H404=0),"",O404/H404)</f>
        <v/>
      </c>
      <c r="Q404" s="18">
        <f>IF(H404="","",IF(J404="","Open",J404))</f>
        <v/>
      </c>
      <c r="R404" s="7">
        <f>IF(OR(J404="Settled - won",J404="Settled - lost"),1,0)</f>
        <v/>
      </c>
      <c r="S404" s="7">
        <f>IF(J404="Settled - won",1,0)</f>
        <v/>
      </c>
      <c r="T404" s="19">
        <f>IF(ISNUMBER(F404),F404/100,0)</f>
        <v/>
      </c>
      <c r="U404" s="10">
        <f>IF(R404=1,(T404-S404)^2,0)</f>
        <v/>
      </c>
    </row>
    <row r="405">
      <c r="A405" s="13" t="n"/>
      <c r="B405" s="14" t="n"/>
      <c r="C405" s="14" t="n"/>
      <c r="D405" s="14" t="n"/>
      <c r="E405" s="14" t="n"/>
      <c r="F405" s="15" t="n"/>
      <c r="G405" s="16" t="n"/>
      <c r="H405" s="8">
        <f>IF(OR(E405="",F405=""),"",E405*F405/100+IF(ISNUMBER(G405),G405,0))</f>
        <v/>
      </c>
      <c r="I405" s="9">
        <f>IF(F405="","",F405/100)</f>
        <v/>
      </c>
      <c r="J405" s="14" t="n"/>
      <c r="K405" s="15" t="n"/>
      <c r="L405" s="16" t="n"/>
      <c r="M405" s="17">
        <f>IF(J405="Settled - won",100,IF(J405="Settled - lost",0,IF(AND(J405="Sold",K405&lt;&gt;""),K405,"")))</f>
        <v/>
      </c>
      <c r="N405" s="8">
        <f>IF(OR(M405="",E405=""),"",E405*M405/100-IF(ISNUMBER(L405),L405,0))</f>
        <v/>
      </c>
      <c r="O405" s="8">
        <f>IF(OR(N405="",H405=""),"",N405-H405)</f>
        <v/>
      </c>
      <c r="P405" s="9">
        <f>IF(OR(O405="",H405="",H405=0),"",O405/H405)</f>
        <v/>
      </c>
      <c r="Q405" s="18">
        <f>IF(H405="","",IF(J405="","Open",J405))</f>
        <v/>
      </c>
      <c r="R405" s="7">
        <f>IF(OR(J405="Settled - won",J405="Settled - lost"),1,0)</f>
        <v/>
      </c>
      <c r="S405" s="7">
        <f>IF(J405="Settled - won",1,0)</f>
        <v/>
      </c>
      <c r="T405" s="19">
        <f>IF(ISNUMBER(F405),F405/100,0)</f>
        <v/>
      </c>
      <c r="U405" s="10">
        <f>IF(R405=1,(T405-S405)^2,0)</f>
        <v/>
      </c>
    </row>
    <row r="406">
      <c r="A406" s="13" t="n"/>
      <c r="B406" s="14" t="n"/>
      <c r="C406" s="14" t="n"/>
      <c r="D406" s="14" t="n"/>
      <c r="E406" s="14" t="n"/>
      <c r="F406" s="15" t="n"/>
      <c r="G406" s="16" t="n"/>
      <c r="H406" s="8">
        <f>IF(OR(E406="",F406=""),"",E406*F406/100+IF(ISNUMBER(G406),G406,0))</f>
        <v/>
      </c>
      <c r="I406" s="9">
        <f>IF(F406="","",F406/100)</f>
        <v/>
      </c>
      <c r="J406" s="14" t="n"/>
      <c r="K406" s="15" t="n"/>
      <c r="L406" s="16" t="n"/>
      <c r="M406" s="17">
        <f>IF(J406="Settled - won",100,IF(J406="Settled - lost",0,IF(AND(J406="Sold",K406&lt;&gt;""),K406,"")))</f>
        <v/>
      </c>
      <c r="N406" s="8">
        <f>IF(OR(M406="",E406=""),"",E406*M406/100-IF(ISNUMBER(L406),L406,0))</f>
        <v/>
      </c>
      <c r="O406" s="8">
        <f>IF(OR(N406="",H406=""),"",N406-H406)</f>
        <v/>
      </c>
      <c r="P406" s="9">
        <f>IF(OR(O406="",H406="",H406=0),"",O406/H406)</f>
        <v/>
      </c>
      <c r="Q406" s="18">
        <f>IF(H406="","",IF(J406="","Open",J406))</f>
        <v/>
      </c>
      <c r="R406" s="7">
        <f>IF(OR(J406="Settled - won",J406="Settled - lost"),1,0)</f>
        <v/>
      </c>
      <c r="S406" s="7">
        <f>IF(J406="Settled - won",1,0)</f>
        <v/>
      </c>
      <c r="T406" s="19">
        <f>IF(ISNUMBER(F406),F406/100,0)</f>
        <v/>
      </c>
      <c r="U406" s="10">
        <f>IF(R406=1,(T406-S406)^2,0)</f>
        <v/>
      </c>
    </row>
    <row r="407">
      <c r="A407" s="13" t="n"/>
      <c r="B407" s="14" t="n"/>
      <c r="C407" s="14" t="n"/>
      <c r="D407" s="14" t="n"/>
      <c r="E407" s="14" t="n"/>
      <c r="F407" s="15" t="n"/>
      <c r="G407" s="16" t="n"/>
      <c r="H407" s="8">
        <f>IF(OR(E407="",F407=""),"",E407*F407/100+IF(ISNUMBER(G407),G407,0))</f>
        <v/>
      </c>
      <c r="I407" s="9">
        <f>IF(F407="","",F407/100)</f>
        <v/>
      </c>
      <c r="J407" s="14" t="n"/>
      <c r="K407" s="15" t="n"/>
      <c r="L407" s="16" t="n"/>
      <c r="M407" s="17">
        <f>IF(J407="Settled - won",100,IF(J407="Settled - lost",0,IF(AND(J407="Sold",K407&lt;&gt;""),K407,"")))</f>
        <v/>
      </c>
      <c r="N407" s="8">
        <f>IF(OR(M407="",E407=""),"",E407*M407/100-IF(ISNUMBER(L407),L407,0))</f>
        <v/>
      </c>
      <c r="O407" s="8">
        <f>IF(OR(N407="",H407=""),"",N407-H407)</f>
        <v/>
      </c>
      <c r="P407" s="9">
        <f>IF(OR(O407="",H407="",H407=0),"",O407/H407)</f>
        <v/>
      </c>
      <c r="Q407" s="18">
        <f>IF(H407="","",IF(J407="","Open",J407))</f>
        <v/>
      </c>
      <c r="R407" s="7">
        <f>IF(OR(J407="Settled - won",J407="Settled - lost"),1,0)</f>
        <v/>
      </c>
      <c r="S407" s="7">
        <f>IF(J407="Settled - won",1,0)</f>
        <v/>
      </c>
      <c r="T407" s="19">
        <f>IF(ISNUMBER(F407),F407/100,0)</f>
        <v/>
      </c>
      <c r="U407" s="10">
        <f>IF(R407=1,(T407-S407)^2,0)</f>
        <v/>
      </c>
    </row>
    <row r="408">
      <c r="A408" s="13" t="n"/>
      <c r="B408" s="14" t="n"/>
      <c r="C408" s="14" t="n"/>
      <c r="D408" s="14" t="n"/>
      <c r="E408" s="14" t="n"/>
      <c r="F408" s="15" t="n"/>
      <c r="G408" s="16" t="n"/>
      <c r="H408" s="8">
        <f>IF(OR(E408="",F408=""),"",E408*F408/100+IF(ISNUMBER(G408),G408,0))</f>
        <v/>
      </c>
      <c r="I408" s="9">
        <f>IF(F408="","",F408/100)</f>
        <v/>
      </c>
      <c r="J408" s="14" t="n"/>
      <c r="K408" s="15" t="n"/>
      <c r="L408" s="16" t="n"/>
      <c r="M408" s="17">
        <f>IF(J408="Settled - won",100,IF(J408="Settled - lost",0,IF(AND(J408="Sold",K408&lt;&gt;""),K408,"")))</f>
        <v/>
      </c>
      <c r="N408" s="8">
        <f>IF(OR(M408="",E408=""),"",E408*M408/100-IF(ISNUMBER(L408),L408,0))</f>
        <v/>
      </c>
      <c r="O408" s="8">
        <f>IF(OR(N408="",H408=""),"",N408-H408)</f>
        <v/>
      </c>
      <c r="P408" s="9">
        <f>IF(OR(O408="",H408="",H408=0),"",O408/H408)</f>
        <v/>
      </c>
      <c r="Q408" s="18">
        <f>IF(H408="","",IF(J408="","Open",J408))</f>
        <v/>
      </c>
      <c r="R408" s="7">
        <f>IF(OR(J408="Settled - won",J408="Settled - lost"),1,0)</f>
        <v/>
      </c>
      <c r="S408" s="7">
        <f>IF(J408="Settled - won",1,0)</f>
        <v/>
      </c>
      <c r="T408" s="19">
        <f>IF(ISNUMBER(F408),F408/100,0)</f>
        <v/>
      </c>
      <c r="U408" s="10">
        <f>IF(R408=1,(T408-S408)^2,0)</f>
        <v/>
      </c>
    </row>
    <row r="409">
      <c r="A409" s="13" t="n"/>
      <c r="B409" s="14" t="n"/>
      <c r="C409" s="14" t="n"/>
      <c r="D409" s="14" t="n"/>
      <c r="E409" s="14" t="n"/>
      <c r="F409" s="15" t="n"/>
      <c r="G409" s="16" t="n"/>
      <c r="H409" s="8">
        <f>IF(OR(E409="",F409=""),"",E409*F409/100+IF(ISNUMBER(G409),G409,0))</f>
        <v/>
      </c>
      <c r="I409" s="9">
        <f>IF(F409="","",F409/100)</f>
        <v/>
      </c>
      <c r="J409" s="14" t="n"/>
      <c r="K409" s="15" t="n"/>
      <c r="L409" s="16" t="n"/>
      <c r="M409" s="17">
        <f>IF(J409="Settled - won",100,IF(J409="Settled - lost",0,IF(AND(J409="Sold",K409&lt;&gt;""),K409,"")))</f>
        <v/>
      </c>
      <c r="N409" s="8">
        <f>IF(OR(M409="",E409=""),"",E409*M409/100-IF(ISNUMBER(L409),L409,0))</f>
        <v/>
      </c>
      <c r="O409" s="8">
        <f>IF(OR(N409="",H409=""),"",N409-H409)</f>
        <v/>
      </c>
      <c r="P409" s="9">
        <f>IF(OR(O409="",H409="",H409=0),"",O409/H409)</f>
        <v/>
      </c>
      <c r="Q409" s="18">
        <f>IF(H409="","",IF(J409="","Open",J409))</f>
        <v/>
      </c>
      <c r="R409" s="7">
        <f>IF(OR(J409="Settled - won",J409="Settled - lost"),1,0)</f>
        <v/>
      </c>
      <c r="S409" s="7">
        <f>IF(J409="Settled - won",1,0)</f>
        <v/>
      </c>
      <c r="T409" s="19">
        <f>IF(ISNUMBER(F409),F409/100,0)</f>
        <v/>
      </c>
      <c r="U409" s="10">
        <f>IF(R409=1,(T409-S409)^2,0)</f>
        <v/>
      </c>
    </row>
    <row r="410">
      <c r="A410" s="13" t="n"/>
      <c r="B410" s="14" t="n"/>
      <c r="C410" s="14" t="n"/>
      <c r="D410" s="14" t="n"/>
      <c r="E410" s="14" t="n"/>
      <c r="F410" s="15" t="n"/>
      <c r="G410" s="16" t="n"/>
      <c r="H410" s="8">
        <f>IF(OR(E410="",F410=""),"",E410*F410/100+IF(ISNUMBER(G410),G410,0))</f>
        <v/>
      </c>
      <c r="I410" s="9">
        <f>IF(F410="","",F410/100)</f>
        <v/>
      </c>
      <c r="J410" s="14" t="n"/>
      <c r="K410" s="15" t="n"/>
      <c r="L410" s="16" t="n"/>
      <c r="M410" s="17">
        <f>IF(J410="Settled - won",100,IF(J410="Settled - lost",0,IF(AND(J410="Sold",K410&lt;&gt;""),K410,"")))</f>
        <v/>
      </c>
      <c r="N410" s="8">
        <f>IF(OR(M410="",E410=""),"",E410*M410/100-IF(ISNUMBER(L410),L410,0))</f>
        <v/>
      </c>
      <c r="O410" s="8">
        <f>IF(OR(N410="",H410=""),"",N410-H410)</f>
        <v/>
      </c>
      <c r="P410" s="9">
        <f>IF(OR(O410="",H410="",H410=0),"",O410/H410)</f>
        <v/>
      </c>
      <c r="Q410" s="18">
        <f>IF(H410="","",IF(J410="","Open",J410))</f>
        <v/>
      </c>
      <c r="R410" s="7">
        <f>IF(OR(J410="Settled - won",J410="Settled - lost"),1,0)</f>
        <v/>
      </c>
      <c r="S410" s="7">
        <f>IF(J410="Settled - won",1,0)</f>
        <v/>
      </c>
      <c r="T410" s="19">
        <f>IF(ISNUMBER(F410),F410/100,0)</f>
        <v/>
      </c>
      <c r="U410" s="10">
        <f>IF(R410=1,(T410-S410)^2,0)</f>
        <v/>
      </c>
    </row>
    <row r="411">
      <c r="A411" s="13" t="n"/>
      <c r="B411" s="14" t="n"/>
      <c r="C411" s="14" t="n"/>
      <c r="D411" s="14" t="n"/>
      <c r="E411" s="14" t="n"/>
      <c r="F411" s="15" t="n"/>
      <c r="G411" s="16" t="n"/>
      <c r="H411" s="8">
        <f>IF(OR(E411="",F411=""),"",E411*F411/100+IF(ISNUMBER(G411),G411,0))</f>
        <v/>
      </c>
      <c r="I411" s="9">
        <f>IF(F411="","",F411/100)</f>
        <v/>
      </c>
      <c r="J411" s="14" t="n"/>
      <c r="K411" s="15" t="n"/>
      <c r="L411" s="16" t="n"/>
      <c r="M411" s="17">
        <f>IF(J411="Settled - won",100,IF(J411="Settled - lost",0,IF(AND(J411="Sold",K411&lt;&gt;""),K411,"")))</f>
        <v/>
      </c>
      <c r="N411" s="8">
        <f>IF(OR(M411="",E411=""),"",E411*M411/100-IF(ISNUMBER(L411),L411,0))</f>
        <v/>
      </c>
      <c r="O411" s="8">
        <f>IF(OR(N411="",H411=""),"",N411-H411)</f>
        <v/>
      </c>
      <c r="P411" s="9">
        <f>IF(OR(O411="",H411="",H411=0),"",O411/H411)</f>
        <v/>
      </c>
      <c r="Q411" s="18">
        <f>IF(H411="","",IF(J411="","Open",J411))</f>
        <v/>
      </c>
      <c r="R411" s="7">
        <f>IF(OR(J411="Settled - won",J411="Settled - lost"),1,0)</f>
        <v/>
      </c>
      <c r="S411" s="7">
        <f>IF(J411="Settled - won",1,0)</f>
        <v/>
      </c>
      <c r="T411" s="19">
        <f>IF(ISNUMBER(F411),F411/100,0)</f>
        <v/>
      </c>
      <c r="U411" s="10">
        <f>IF(R411=1,(T411-S411)^2,0)</f>
        <v/>
      </c>
    </row>
    <row r="412">
      <c r="A412" s="13" t="n"/>
      <c r="B412" s="14" t="n"/>
      <c r="C412" s="14" t="n"/>
      <c r="D412" s="14" t="n"/>
      <c r="E412" s="14" t="n"/>
      <c r="F412" s="15" t="n"/>
      <c r="G412" s="16" t="n"/>
      <c r="H412" s="8">
        <f>IF(OR(E412="",F412=""),"",E412*F412/100+IF(ISNUMBER(G412),G412,0))</f>
        <v/>
      </c>
      <c r="I412" s="9">
        <f>IF(F412="","",F412/100)</f>
        <v/>
      </c>
      <c r="J412" s="14" t="n"/>
      <c r="K412" s="15" t="n"/>
      <c r="L412" s="16" t="n"/>
      <c r="M412" s="17">
        <f>IF(J412="Settled - won",100,IF(J412="Settled - lost",0,IF(AND(J412="Sold",K412&lt;&gt;""),K412,"")))</f>
        <v/>
      </c>
      <c r="N412" s="8">
        <f>IF(OR(M412="",E412=""),"",E412*M412/100-IF(ISNUMBER(L412),L412,0))</f>
        <v/>
      </c>
      <c r="O412" s="8">
        <f>IF(OR(N412="",H412=""),"",N412-H412)</f>
        <v/>
      </c>
      <c r="P412" s="9">
        <f>IF(OR(O412="",H412="",H412=0),"",O412/H412)</f>
        <v/>
      </c>
      <c r="Q412" s="18">
        <f>IF(H412="","",IF(J412="","Open",J412))</f>
        <v/>
      </c>
      <c r="R412" s="7">
        <f>IF(OR(J412="Settled - won",J412="Settled - lost"),1,0)</f>
        <v/>
      </c>
      <c r="S412" s="7">
        <f>IF(J412="Settled - won",1,0)</f>
        <v/>
      </c>
      <c r="T412" s="19">
        <f>IF(ISNUMBER(F412),F412/100,0)</f>
        <v/>
      </c>
      <c r="U412" s="10">
        <f>IF(R412=1,(T412-S412)^2,0)</f>
        <v/>
      </c>
    </row>
    <row r="413">
      <c r="A413" s="13" t="n"/>
      <c r="B413" s="14" t="n"/>
      <c r="C413" s="14" t="n"/>
      <c r="D413" s="14" t="n"/>
      <c r="E413" s="14" t="n"/>
      <c r="F413" s="15" t="n"/>
      <c r="G413" s="16" t="n"/>
      <c r="H413" s="8">
        <f>IF(OR(E413="",F413=""),"",E413*F413/100+IF(ISNUMBER(G413),G413,0))</f>
        <v/>
      </c>
      <c r="I413" s="9">
        <f>IF(F413="","",F413/100)</f>
        <v/>
      </c>
      <c r="J413" s="14" t="n"/>
      <c r="K413" s="15" t="n"/>
      <c r="L413" s="16" t="n"/>
      <c r="M413" s="17">
        <f>IF(J413="Settled - won",100,IF(J413="Settled - lost",0,IF(AND(J413="Sold",K413&lt;&gt;""),K413,"")))</f>
        <v/>
      </c>
      <c r="N413" s="8">
        <f>IF(OR(M413="",E413=""),"",E413*M413/100-IF(ISNUMBER(L413),L413,0))</f>
        <v/>
      </c>
      <c r="O413" s="8">
        <f>IF(OR(N413="",H413=""),"",N413-H413)</f>
        <v/>
      </c>
      <c r="P413" s="9">
        <f>IF(OR(O413="",H413="",H413=0),"",O413/H413)</f>
        <v/>
      </c>
      <c r="Q413" s="18">
        <f>IF(H413="","",IF(J413="","Open",J413))</f>
        <v/>
      </c>
      <c r="R413" s="7">
        <f>IF(OR(J413="Settled - won",J413="Settled - lost"),1,0)</f>
        <v/>
      </c>
      <c r="S413" s="7">
        <f>IF(J413="Settled - won",1,0)</f>
        <v/>
      </c>
      <c r="T413" s="19">
        <f>IF(ISNUMBER(F413),F413/100,0)</f>
        <v/>
      </c>
      <c r="U413" s="10">
        <f>IF(R413=1,(T413-S413)^2,0)</f>
        <v/>
      </c>
    </row>
    <row r="414">
      <c r="A414" s="13" t="n"/>
      <c r="B414" s="14" t="n"/>
      <c r="C414" s="14" t="n"/>
      <c r="D414" s="14" t="n"/>
      <c r="E414" s="14" t="n"/>
      <c r="F414" s="15" t="n"/>
      <c r="G414" s="16" t="n"/>
      <c r="H414" s="8">
        <f>IF(OR(E414="",F414=""),"",E414*F414/100+IF(ISNUMBER(G414),G414,0))</f>
        <v/>
      </c>
      <c r="I414" s="9">
        <f>IF(F414="","",F414/100)</f>
        <v/>
      </c>
      <c r="J414" s="14" t="n"/>
      <c r="K414" s="15" t="n"/>
      <c r="L414" s="16" t="n"/>
      <c r="M414" s="17">
        <f>IF(J414="Settled - won",100,IF(J414="Settled - lost",0,IF(AND(J414="Sold",K414&lt;&gt;""),K414,"")))</f>
        <v/>
      </c>
      <c r="N414" s="8">
        <f>IF(OR(M414="",E414=""),"",E414*M414/100-IF(ISNUMBER(L414),L414,0))</f>
        <v/>
      </c>
      <c r="O414" s="8">
        <f>IF(OR(N414="",H414=""),"",N414-H414)</f>
        <v/>
      </c>
      <c r="P414" s="9">
        <f>IF(OR(O414="",H414="",H414=0),"",O414/H414)</f>
        <v/>
      </c>
      <c r="Q414" s="18">
        <f>IF(H414="","",IF(J414="","Open",J414))</f>
        <v/>
      </c>
      <c r="R414" s="7">
        <f>IF(OR(J414="Settled - won",J414="Settled - lost"),1,0)</f>
        <v/>
      </c>
      <c r="S414" s="7">
        <f>IF(J414="Settled - won",1,0)</f>
        <v/>
      </c>
      <c r="T414" s="19">
        <f>IF(ISNUMBER(F414),F414/100,0)</f>
        <v/>
      </c>
      <c r="U414" s="10">
        <f>IF(R414=1,(T414-S414)^2,0)</f>
        <v/>
      </c>
    </row>
    <row r="415">
      <c r="A415" s="13" t="n"/>
      <c r="B415" s="14" t="n"/>
      <c r="C415" s="14" t="n"/>
      <c r="D415" s="14" t="n"/>
      <c r="E415" s="14" t="n"/>
      <c r="F415" s="15" t="n"/>
      <c r="G415" s="16" t="n"/>
      <c r="H415" s="8">
        <f>IF(OR(E415="",F415=""),"",E415*F415/100+IF(ISNUMBER(G415),G415,0))</f>
        <v/>
      </c>
      <c r="I415" s="9">
        <f>IF(F415="","",F415/100)</f>
        <v/>
      </c>
      <c r="J415" s="14" t="n"/>
      <c r="K415" s="15" t="n"/>
      <c r="L415" s="16" t="n"/>
      <c r="M415" s="17">
        <f>IF(J415="Settled - won",100,IF(J415="Settled - lost",0,IF(AND(J415="Sold",K415&lt;&gt;""),K415,"")))</f>
        <v/>
      </c>
      <c r="N415" s="8">
        <f>IF(OR(M415="",E415=""),"",E415*M415/100-IF(ISNUMBER(L415),L415,0))</f>
        <v/>
      </c>
      <c r="O415" s="8">
        <f>IF(OR(N415="",H415=""),"",N415-H415)</f>
        <v/>
      </c>
      <c r="P415" s="9">
        <f>IF(OR(O415="",H415="",H415=0),"",O415/H415)</f>
        <v/>
      </c>
      <c r="Q415" s="18">
        <f>IF(H415="","",IF(J415="","Open",J415))</f>
        <v/>
      </c>
      <c r="R415" s="7">
        <f>IF(OR(J415="Settled - won",J415="Settled - lost"),1,0)</f>
        <v/>
      </c>
      <c r="S415" s="7">
        <f>IF(J415="Settled - won",1,0)</f>
        <v/>
      </c>
      <c r="T415" s="19">
        <f>IF(ISNUMBER(F415),F415/100,0)</f>
        <v/>
      </c>
      <c r="U415" s="10">
        <f>IF(R415=1,(T415-S415)^2,0)</f>
        <v/>
      </c>
    </row>
    <row r="416">
      <c r="A416" s="13" t="n"/>
      <c r="B416" s="14" t="n"/>
      <c r="C416" s="14" t="n"/>
      <c r="D416" s="14" t="n"/>
      <c r="E416" s="14" t="n"/>
      <c r="F416" s="15" t="n"/>
      <c r="G416" s="16" t="n"/>
      <c r="H416" s="8">
        <f>IF(OR(E416="",F416=""),"",E416*F416/100+IF(ISNUMBER(G416),G416,0))</f>
        <v/>
      </c>
      <c r="I416" s="9">
        <f>IF(F416="","",F416/100)</f>
        <v/>
      </c>
      <c r="J416" s="14" t="n"/>
      <c r="K416" s="15" t="n"/>
      <c r="L416" s="16" t="n"/>
      <c r="M416" s="17">
        <f>IF(J416="Settled - won",100,IF(J416="Settled - lost",0,IF(AND(J416="Sold",K416&lt;&gt;""),K416,"")))</f>
        <v/>
      </c>
      <c r="N416" s="8">
        <f>IF(OR(M416="",E416=""),"",E416*M416/100-IF(ISNUMBER(L416),L416,0))</f>
        <v/>
      </c>
      <c r="O416" s="8">
        <f>IF(OR(N416="",H416=""),"",N416-H416)</f>
        <v/>
      </c>
      <c r="P416" s="9">
        <f>IF(OR(O416="",H416="",H416=0),"",O416/H416)</f>
        <v/>
      </c>
      <c r="Q416" s="18">
        <f>IF(H416="","",IF(J416="","Open",J416))</f>
        <v/>
      </c>
      <c r="R416" s="7">
        <f>IF(OR(J416="Settled - won",J416="Settled - lost"),1,0)</f>
        <v/>
      </c>
      <c r="S416" s="7">
        <f>IF(J416="Settled - won",1,0)</f>
        <v/>
      </c>
      <c r="T416" s="19">
        <f>IF(ISNUMBER(F416),F416/100,0)</f>
        <v/>
      </c>
      <c r="U416" s="10">
        <f>IF(R416=1,(T416-S416)^2,0)</f>
        <v/>
      </c>
    </row>
    <row r="417">
      <c r="A417" s="13" t="n"/>
      <c r="B417" s="14" t="n"/>
      <c r="C417" s="14" t="n"/>
      <c r="D417" s="14" t="n"/>
      <c r="E417" s="14" t="n"/>
      <c r="F417" s="15" t="n"/>
      <c r="G417" s="16" t="n"/>
      <c r="H417" s="8">
        <f>IF(OR(E417="",F417=""),"",E417*F417/100+IF(ISNUMBER(G417),G417,0))</f>
        <v/>
      </c>
      <c r="I417" s="9">
        <f>IF(F417="","",F417/100)</f>
        <v/>
      </c>
      <c r="J417" s="14" t="n"/>
      <c r="K417" s="15" t="n"/>
      <c r="L417" s="16" t="n"/>
      <c r="M417" s="17">
        <f>IF(J417="Settled - won",100,IF(J417="Settled - lost",0,IF(AND(J417="Sold",K417&lt;&gt;""),K417,"")))</f>
        <v/>
      </c>
      <c r="N417" s="8">
        <f>IF(OR(M417="",E417=""),"",E417*M417/100-IF(ISNUMBER(L417),L417,0))</f>
        <v/>
      </c>
      <c r="O417" s="8">
        <f>IF(OR(N417="",H417=""),"",N417-H417)</f>
        <v/>
      </c>
      <c r="P417" s="9">
        <f>IF(OR(O417="",H417="",H417=0),"",O417/H417)</f>
        <v/>
      </c>
      <c r="Q417" s="18">
        <f>IF(H417="","",IF(J417="","Open",J417))</f>
        <v/>
      </c>
      <c r="R417" s="7">
        <f>IF(OR(J417="Settled - won",J417="Settled - lost"),1,0)</f>
        <v/>
      </c>
      <c r="S417" s="7">
        <f>IF(J417="Settled - won",1,0)</f>
        <v/>
      </c>
      <c r="T417" s="19">
        <f>IF(ISNUMBER(F417),F417/100,0)</f>
        <v/>
      </c>
      <c r="U417" s="10">
        <f>IF(R417=1,(T417-S417)^2,0)</f>
        <v/>
      </c>
    </row>
    <row r="418">
      <c r="A418" s="13" t="n"/>
      <c r="B418" s="14" t="n"/>
      <c r="C418" s="14" t="n"/>
      <c r="D418" s="14" t="n"/>
      <c r="E418" s="14" t="n"/>
      <c r="F418" s="15" t="n"/>
      <c r="G418" s="16" t="n"/>
      <c r="H418" s="8">
        <f>IF(OR(E418="",F418=""),"",E418*F418/100+IF(ISNUMBER(G418),G418,0))</f>
        <v/>
      </c>
      <c r="I418" s="9">
        <f>IF(F418="","",F418/100)</f>
        <v/>
      </c>
      <c r="J418" s="14" t="n"/>
      <c r="K418" s="15" t="n"/>
      <c r="L418" s="16" t="n"/>
      <c r="M418" s="17">
        <f>IF(J418="Settled - won",100,IF(J418="Settled - lost",0,IF(AND(J418="Sold",K418&lt;&gt;""),K418,"")))</f>
        <v/>
      </c>
      <c r="N418" s="8">
        <f>IF(OR(M418="",E418=""),"",E418*M418/100-IF(ISNUMBER(L418),L418,0))</f>
        <v/>
      </c>
      <c r="O418" s="8">
        <f>IF(OR(N418="",H418=""),"",N418-H418)</f>
        <v/>
      </c>
      <c r="P418" s="9">
        <f>IF(OR(O418="",H418="",H418=0),"",O418/H418)</f>
        <v/>
      </c>
      <c r="Q418" s="18">
        <f>IF(H418="","",IF(J418="","Open",J418))</f>
        <v/>
      </c>
      <c r="R418" s="7">
        <f>IF(OR(J418="Settled - won",J418="Settled - lost"),1,0)</f>
        <v/>
      </c>
      <c r="S418" s="7">
        <f>IF(J418="Settled - won",1,0)</f>
        <v/>
      </c>
      <c r="T418" s="19">
        <f>IF(ISNUMBER(F418),F418/100,0)</f>
        <v/>
      </c>
      <c r="U418" s="10">
        <f>IF(R418=1,(T418-S418)^2,0)</f>
        <v/>
      </c>
    </row>
    <row r="419">
      <c r="A419" s="13" t="n"/>
      <c r="B419" s="14" t="n"/>
      <c r="C419" s="14" t="n"/>
      <c r="D419" s="14" t="n"/>
      <c r="E419" s="14" t="n"/>
      <c r="F419" s="15" t="n"/>
      <c r="G419" s="16" t="n"/>
      <c r="H419" s="8">
        <f>IF(OR(E419="",F419=""),"",E419*F419/100+IF(ISNUMBER(G419),G419,0))</f>
        <v/>
      </c>
      <c r="I419" s="9">
        <f>IF(F419="","",F419/100)</f>
        <v/>
      </c>
      <c r="J419" s="14" t="n"/>
      <c r="K419" s="15" t="n"/>
      <c r="L419" s="16" t="n"/>
      <c r="M419" s="17">
        <f>IF(J419="Settled - won",100,IF(J419="Settled - lost",0,IF(AND(J419="Sold",K419&lt;&gt;""),K419,"")))</f>
        <v/>
      </c>
      <c r="N419" s="8">
        <f>IF(OR(M419="",E419=""),"",E419*M419/100-IF(ISNUMBER(L419),L419,0))</f>
        <v/>
      </c>
      <c r="O419" s="8">
        <f>IF(OR(N419="",H419=""),"",N419-H419)</f>
        <v/>
      </c>
      <c r="P419" s="9">
        <f>IF(OR(O419="",H419="",H419=0),"",O419/H419)</f>
        <v/>
      </c>
      <c r="Q419" s="18">
        <f>IF(H419="","",IF(J419="","Open",J419))</f>
        <v/>
      </c>
      <c r="R419" s="7">
        <f>IF(OR(J419="Settled - won",J419="Settled - lost"),1,0)</f>
        <v/>
      </c>
      <c r="S419" s="7">
        <f>IF(J419="Settled - won",1,0)</f>
        <v/>
      </c>
      <c r="T419" s="19">
        <f>IF(ISNUMBER(F419),F419/100,0)</f>
        <v/>
      </c>
      <c r="U419" s="10">
        <f>IF(R419=1,(T419-S419)^2,0)</f>
        <v/>
      </c>
    </row>
    <row r="420">
      <c r="A420" s="13" t="n"/>
      <c r="B420" s="14" t="n"/>
      <c r="C420" s="14" t="n"/>
      <c r="D420" s="14" t="n"/>
      <c r="E420" s="14" t="n"/>
      <c r="F420" s="15" t="n"/>
      <c r="G420" s="16" t="n"/>
      <c r="H420" s="8">
        <f>IF(OR(E420="",F420=""),"",E420*F420/100+IF(ISNUMBER(G420),G420,0))</f>
        <v/>
      </c>
      <c r="I420" s="9">
        <f>IF(F420="","",F420/100)</f>
        <v/>
      </c>
      <c r="J420" s="14" t="n"/>
      <c r="K420" s="15" t="n"/>
      <c r="L420" s="16" t="n"/>
      <c r="M420" s="17">
        <f>IF(J420="Settled - won",100,IF(J420="Settled - lost",0,IF(AND(J420="Sold",K420&lt;&gt;""),K420,"")))</f>
        <v/>
      </c>
      <c r="N420" s="8">
        <f>IF(OR(M420="",E420=""),"",E420*M420/100-IF(ISNUMBER(L420),L420,0))</f>
        <v/>
      </c>
      <c r="O420" s="8">
        <f>IF(OR(N420="",H420=""),"",N420-H420)</f>
        <v/>
      </c>
      <c r="P420" s="9">
        <f>IF(OR(O420="",H420="",H420=0),"",O420/H420)</f>
        <v/>
      </c>
      <c r="Q420" s="18">
        <f>IF(H420="","",IF(J420="","Open",J420))</f>
        <v/>
      </c>
      <c r="R420" s="7">
        <f>IF(OR(J420="Settled - won",J420="Settled - lost"),1,0)</f>
        <v/>
      </c>
      <c r="S420" s="7">
        <f>IF(J420="Settled - won",1,0)</f>
        <v/>
      </c>
      <c r="T420" s="19">
        <f>IF(ISNUMBER(F420),F420/100,0)</f>
        <v/>
      </c>
      <c r="U420" s="10">
        <f>IF(R420=1,(T420-S420)^2,0)</f>
        <v/>
      </c>
    </row>
    <row r="421">
      <c r="A421" s="13" t="n"/>
      <c r="B421" s="14" t="n"/>
      <c r="C421" s="14" t="n"/>
      <c r="D421" s="14" t="n"/>
      <c r="E421" s="14" t="n"/>
      <c r="F421" s="15" t="n"/>
      <c r="G421" s="16" t="n"/>
      <c r="H421" s="8">
        <f>IF(OR(E421="",F421=""),"",E421*F421/100+IF(ISNUMBER(G421),G421,0))</f>
        <v/>
      </c>
      <c r="I421" s="9">
        <f>IF(F421="","",F421/100)</f>
        <v/>
      </c>
      <c r="J421" s="14" t="n"/>
      <c r="K421" s="15" t="n"/>
      <c r="L421" s="16" t="n"/>
      <c r="M421" s="17">
        <f>IF(J421="Settled - won",100,IF(J421="Settled - lost",0,IF(AND(J421="Sold",K421&lt;&gt;""),K421,"")))</f>
        <v/>
      </c>
      <c r="N421" s="8">
        <f>IF(OR(M421="",E421=""),"",E421*M421/100-IF(ISNUMBER(L421),L421,0))</f>
        <v/>
      </c>
      <c r="O421" s="8">
        <f>IF(OR(N421="",H421=""),"",N421-H421)</f>
        <v/>
      </c>
      <c r="P421" s="9">
        <f>IF(OR(O421="",H421="",H421=0),"",O421/H421)</f>
        <v/>
      </c>
      <c r="Q421" s="18">
        <f>IF(H421="","",IF(J421="","Open",J421))</f>
        <v/>
      </c>
      <c r="R421" s="7">
        <f>IF(OR(J421="Settled - won",J421="Settled - lost"),1,0)</f>
        <v/>
      </c>
      <c r="S421" s="7">
        <f>IF(J421="Settled - won",1,0)</f>
        <v/>
      </c>
      <c r="T421" s="19">
        <f>IF(ISNUMBER(F421),F421/100,0)</f>
        <v/>
      </c>
      <c r="U421" s="10">
        <f>IF(R421=1,(T421-S421)^2,0)</f>
        <v/>
      </c>
    </row>
    <row r="422">
      <c r="A422" s="13" t="n"/>
      <c r="B422" s="14" t="n"/>
      <c r="C422" s="14" t="n"/>
      <c r="D422" s="14" t="n"/>
      <c r="E422" s="14" t="n"/>
      <c r="F422" s="15" t="n"/>
      <c r="G422" s="16" t="n"/>
      <c r="H422" s="8">
        <f>IF(OR(E422="",F422=""),"",E422*F422/100+IF(ISNUMBER(G422),G422,0))</f>
        <v/>
      </c>
      <c r="I422" s="9">
        <f>IF(F422="","",F422/100)</f>
        <v/>
      </c>
      <c r="J422" s="14" t="n"/>
      <c r="K422" s="15" t="n"/>
      <c r="L422" s="16" t="n"/>
      <c r="M422" s="17">
        <f>IF(J422="Settled - won",100,IF(J422="Settled - lost",0,IF(AND(J422="Sold",K422&lt;&gt;""),K422,"")))</f>
        <v/>
      </c>
      <c r="N422" s="8">
        <f>IF(OR(M422="",E422=""),"",E422*M422/100-IF(ISNUMBER(L422),L422,0))</f>
        <v/>
      </c>
      <c r="O422" s="8">
        <f>IF(OR(N422="",H422=""),"",N422-H422)</f>
        <v/>
      </c>
      <c r="P422" s="9">
        <f>IF(OR(O422="",H422="",H422=0),"",O422/H422)</f>
        <v/>
      </c>
      <c r="Q422" s="18">
        <f>IF(H422="","",IF(J422="","Open",J422))</f>
        <v/>
      </c>
      <c r="R422" s="7">
        <f>IF(OR(J422="Settled - won",J422="Settled - lost"),1,0)</f>
        <v/>
      </c>
      <c r="S422" s="7">
        <f>IF(J422="Settled - won",1,0)</f>
        <v/>
      </c>
      <c r="T422" s="19">
        <f>IF(ISNUMBER(F422),F422/100,0)</f>
        <v/>
      </c>
      <c r="U422" s="10">
        <f>IF(R422=1,(T422-S422)^2,0)</f>
        <v/>
      </c>
    </row>
    <row r="423">
      <c r="A423" s="13" t="n"/>
      <c r="B423" s="14" t="n"/>
      <c r="C423" s="14" t="n"/>
      <c r="D423" s="14" t="n"/>
      <c r="E423" s="14" t="n"/>
      <c r="F423" s="15" t="n"/>
      <c r="G423" s="16" t="n"/>
      <c r="H423" s="8">
        <f>IF(OR(E423="",F423=""),"",E423*F423/100+IF(ISNUMBER(G423),G423,0))</f>
        <v/>
      </c>
      <c r="I423" s="9">
        <f>IF(F423="","",F423/100)</f>
        <v/>
      </c>
      <c r="J423" s="14" t="n"/>
      <c r="K423" s="15" t="n"/>
      <c r="L423" s="16" t="n"/>
      <c r="M423" s="17">
        <f>IF(J423="Settled - won",100,IF(J423="Settled - lost",0,IF(AND(J423="Sold",K423&lt;&gt;""),K423,"")))</f>
        <v/>
      </c>
      <c r="N423" s="8">
        <f>IF(OR(M423="",E423=""),"",E423*M423/100-IF(ISNUMBER(L423),L423,0))</f>
        <v/>
      </c>
      <c r="O423" s="8">
        <f>IF(OR(N423="",H423=""),"",N423-H423)</f>
        <v/>
      </c>
      <c r="P423" s="9">
        <f>IF(OR(O423="",H423="",H423=0),"",O423/H423)</f>
        <v/>
      </c>
      <c r="Q423" s="18">
        <f>IF(H423="","",IF(J423="","Open",J423))</f>
        <v/>
      </c>
      <c r="R423" s="7">
        <f>IF(OR(J423="Settled - won",J423="Settled - lost"),1,0)</f>
        <v/>
      </c>
      <c r="S423" s="7">
        <f>IF(J423="Settled - won",1,0)</f>
        <v/>
      </c>
      <c r="T423" s="19">
        <f>IF(ISNUMBER(F423),F423/100,0)</f>
        <v/>
      </c>
      <c r="U423" s="10">
        <f>IF(R423=1,(T423-S423)^2,0)</f>
        <v/>
      </c>
    </row>
    <row r="424">
      <c r="A424" s="13" t="n"/>
      <c r="B424" s="14" t="n"/>
      <c r="C424" s="14" t="n"/>
      <c r="D424" s="14" t="n"/>
      <c r="E424" s="14" t="n"/>
      <c r="F424" s="15" t="n"/>
      <c r="G424" s="16" t="n"/>
      <c r="H424" s="8">
        <f>IF(OR(E424="",F424=""),"",E424*F424/100+IF(ISNUMBER(G424),G424,0))</f>
        <v/>
      </c>
      <c r="I424" s="9">
        <f>IF(F424="","",F424/100)</f>
        <v/>
      </c>
      <c r="J424" s="14" t="n"/>
      <c r="K424" s="15" t="n"/>
      <c r="L424" s="16" t="n"/>
      <c r="M424" s="17">
        <f>IF(J424="Settled - won",100,IF(J424="Settled - lost",0,IF(AND(J424="Sold",K424&lt;&gt;""),K424,"")))</f>
        <v/>
      </c>
      <c r="N424" s="8">
        <f>IF(OR(M424="",E424=""),"",E424*M424/100-IF(ISNUMBER(L424),L424,0))</f>
        <v/>
      </c>
      <c r="O424" s="8">
        <f>IF(OR(N424="",H424=""),"",N424-H424)</f>
        <v/>
      </c>
      <c r="P424" s="9">
        <f>IF(OR(O424="",H424="",H424=0),"",O424/H424)</f>
        <v/>
      </c>
      <c r="Q424" s="18">
        <f>IF(H424="","",IF(J424="","Open",J424))</f>
        <v/>
      </c>
      <c r="R424" s="7">
        <f>IF(OR(J424="Settled - won",J424="Settled - lost"),1,0)</f>
        <v/>
      </c>
      <c r="S424" s="7">
        <f>IF(J424="Settled - won",1,0)</f>
        <v/>
      </c>
      <c r="T424" s="19">
        <f>IF(ISNUMBER(F424),F424/100,0)</f>
        <v/>
      </c>
      <c r="U424" s="10">
        <f>IF(R424=1,(T424-S424)^2,0)</f>
        <v/>
      </c>
    </row>
    <row r="425">
      <c r="A425" s="13" t="n"/>
      <c r="B425" s="14" t="n"/>
      <c r="C425" s="14" t="n"/>
      <c r="D425" s="14" t="n"/>
      <c r="E425" s="14" t="n"/>
      <c r="F425" s="15" t="n"/>
      <c r="G425" s="16" t="n"/>
      <c r="H425" s="8">
        <f>IF(OR(E425="",F425=""),"",E425*F425/100+IF(ISNUMBER(G425),G425,0))</f>
        <v/>
      </c>
      <c r="I425" s="9">
        <f>IF(F425="","",F425/100)</f>
        <v/>
      </c>
      <c r="J425" s="14" t="n"/>
      <c r="K425" s="15" t="n"/>
      <c r="L425" s="16" t="n"/>
      <c r="M425" s="17">
        <f>IF(J425="Settled - won",100,IF(J425="Settled - lost",0,IF(AND(J425="Sold",K425&lt;&gt;""),K425,"")))</f>
        <v/>
      </c>
      <c r="N425" s="8">
        <f>IF(OR(M425="",E425=""),"",E425*M425/100-IF(ISNUMBER(L425),L425,0))</f>
        <v/>
      </c>
      <c r="O425" s="8">
        <f>IF(OR(N425="",H425=""),"",N425-H425)</f>
        <v/>
      </c>
      <c r="P425" s="9">
        <f>IF(OR(O425="",H425="",H425=0),"",O425/H425)</f>
        <v/>
      </c>
      <c r="Q425" s="18">
        <f>IF(H425="","",IF(J425="","Open",J425))</f>
        <v/>
      </c>
      <c r="R425" s="7">
        <f>IF(OR(J425="Settled - won",J425="Settled - lost"),1,0)</f>
        <v/>
      </c>
      <c r="S425" s="7">
        <f>IF(J425="Settled - won",1,0)</f>
        <v/>
      </c>
      <c r="T425" s="19">
        <f>IF(ISNUMBER(F425),F425/100,0)</f>
        <v/>
      </c>
      <c r="U425" s="10">
        <f>IF(R425=1,(T425-S425)^2,0)</f>
        <v/>
      </c>
    </row>
    <row r="426">
      <c r="A426" s="13" t="n"/>
      <c r="B426" s="14" t="n"/>
      <c r="C426" s="14" t="n"/>
      <c r="D426" s="14" t="n"/>
      <c r="E426" s="14" t="n"/>
      <c r="F426" s="15" t="n"/>
      <c r="G426" s="16" t="n"/>
      <c r="H426" s="8">
        <f>IF(OR(E426="",F426=""),"",E426*F426/100+IF(ISNUMBER(G426),G426,0))</f>
        <v/>
      </c>
      <c r="I426" s="9">
        <f>IF(F426="","",F426/100)</f>
        <v/>
      </c>
      <c r="J426" s="14" t="n"/>
      <c r="K426" s="15" t="n"/>
      <c r="L426" s="16" t="n"/>
      <c r="M426" s="17">
        <f>IF(J426="Settled - won",100,IF(J426="Settled - lost",0,IF(AND(J426="Sold",K426&lt;&gt;""),K426,"")))</f>
        <v/>
      </c>
      <c r="N426" s="8">
        <f>IF(OR(M426="",E426=""),"",E426*M426/100-IF(ISNUMBER(L426),L426,0))</f>
        <v/>
      </c>
      <c r="O426" s="8">
        <f>IF(OR(N426="",H426=""),"",N426-H426)</f>
        <v/>
      </c>
      <c r="P426" s="9">
        <f>IF(OR(O426="",H426="",H426=0),"",O426/H426)</f>
        <v/>
      </c>
      <c r="Q426" s="18">
        <f>IF(H426="","",IF(J426="","Open",J426))</f>
        <v/>
      </c>
      <c r="R426" s="7">
        <f>IF(OR(J426="Settled - won",J426="Settled - lost"),1,0)</f>
        <v/>
      </c>
      <c r="S426" s="7">
        <f>IF(J426="Settled - won",1,0)</f>
        <v/>
      </c>
      <c r="T426" s="19">
        <f>IF(ISNUMBER(F426),F426/100,0)</f>
        <v/>
      </c>
      <c r="U426" s="10">
        <f>IF(R426=1,(T426-S426)^2,0)</f>
        <v/>
      </c>
    </row>
    <row r="427">
      <c r="A427" s="13" t="n"/>
      <c r="B427" s="14" t="n"/>
      <c r="C427" s="14" t="n"/>
      <c r="D427" s="14" t="n"/>
      <c r="E427" s="14" t="n"/>
      <c r="F427" s="15" t="n"/>
      <c r="G427" s="16" t="n"/>
      <c r="H427" s="8">
        <f>IF(OR(E427="",F427=""),"",E427*F427/100+IF(ISNUMBER(G427),G427,0))</f>
        <v/>
      </c>
      <c r="I427" s="9">
        <f>IF(F427="","",F427/100)</f>
        <v/>
      </c>
      <c r="J427" s="14" t="n"/>
      <c r="K427" s="15" t="n"/>
      <c r="L427" s="16" t="n"/>
      <c r="M427" s="17">
        <f>IF(J427="Settled - won",100,IF(J427="Settled - lost",0,IF(AND(J427="Sold",K427&lt;&gt;""),K427,"")))</f>
        <v/>
      </c>
      <c r="N427" s="8">
        <f>IF(OR(M427="",E427=""),"",E427*M427/100-IF(ISNUMBER(L427),L427,0))</f>
        <v/>
      </c>
      <c r="O427" s="8">
        <f>IF(OR(N427="",H427=""),"",N427-H427)</f>
        <v/>
      </c>
      <c r="P427" s="9">
        <f>IF(OR(O427="",H427="",H427=0),"",O427/H427)</f>
        <v/>
      </c>
      <c r="Q427" s="18">
        <f>IF(H427="","",IF(J427="","Open",J427))</f>
        <v/>
      </c>
      <c r="R427" s="7">
        <f>IF(OR(J427="Settled - won",J427="Settled - lost"),1,0)</f>
        <v/>
      </c>
      <c r="S427" s="7">
        <f>IF(J427="Settled - won",1,0)</f>
        <v/>
      </c>
      <c r="T427" s="19">
        <f>IF(ISNUMBER(F427),F427/100,0)</f>
        <v/>
      </c>
      <c r="U427" s="10">
        <f>IF(R427=1,(T427-S427)^2,0)</f>
        <v/>
      </c>
    </row>
    <row r="428">
      <c r="A428" s="13" t="n"/>
      <c r="B428" s="14" t="n"/>
      <c r="C428" s="14" t="n"/>
      <c r="D428" s="14" t="n"/>
      <c r="E428" s="14" t="n"/>
      <c r="F428" s="15" t="n"/>
      <c r="G428" s="16" t="n"/>
      <c r="H428" s="8">
        <f>IF(OR(E428="",F428=""),"",E428*F428/100+IF(ISNUMBER(G428),G428,0))</f>
        <v/>
      </c>
      <c r="I428" s="9">
        <f>IF(F428="","",F428/100)</f>
        <v/>
      </c>
      <c r="J428" s="14" t="n"/>
      <c r="K428" s="15" t="n"/>
      <c r="L428" s="16" t="n"/>
      <c r="M428" s="17">
        <f>IF(J428="Settled - won",100,IF(J428="Settled - lost",0,IF(AND(J428="Sold",K428&lt;&gt;""),K428,"")))</f>
        <v/>
      </c>
      <c r="N428" s="8">
        <f>IF(OR(M428="",E428=""),"",E428*M428/100-IF(ISNUMBER(L428),L428,0))</f>
        <v/>
      </c>
      <c r="O428" s="8">
        <f>IF(OR(N428="",H428=""),"",N428-H428)</f>
        <v/>
      </c>
      <c r="P428" s="9">
        <f>IF(OR(O428="",H428="",H428=0),"",O428/H428)</f>
        <v/>
      </c>
      <c r="Q428" s="18">
        <f>IF(H428="","",IF(J428="","Open",J428))</f>
        <v/>
      </c>
      <c r="R428" s="7">
        <f>IF(OR(J428="Settled - won",J428="Settled - lost"),1,0)</f>
        <v/>
      </c>
      <c r="S428" s="7">
        <f>IF(J428="Settled - won",1,0)</f>
        <v/>
      </c>
      <c r="T428" s="19">
        <f>IF(ISNUMBER(F428),F428/100,0)</f>
        <v/>
      </c>
      <c r="U428" s="10">
        <f>IF(R428=1,(T428-S428)^2,0)</f>
        <v/>
      </c>
    </row>
    <row r="429">
      <c r="A429" s="13" t="n"/>
      <c r="B429" s="14" t="n"/>
      <c r="C429" s="14" t="n"/>
      <c r="D429" s="14" t="n"/>
      <c r="E429" s="14" t="n"/>
      <c r="F429" s="15" t="n"/>
      <c r="G429" s="16" t="n"/>
      <c r="H429" s="8">
        <f>IF(OR(E429="",F429=""),"",E429*F429/100+IF(ISNUMBER(G429),G429,0))</f>
        <v/>
      </c>
      <c r="I429" s="9">
        <f>IF(F429="","",F429/100)</f>
        <v/>
      </c>
      <c r="J429" s="14" t="n"/>
      <c r="K429" s="15" t="n"/>
      <c r="L429" s="16" t="n"/>
      <c r="M429" s="17">
        <f>IF(J429="Settled - won",100,IF(J429="Settled - lost",0,IF(AND(J429="Sold",K429&lt;&gt;""),K429,"")))</f>
        <v/>
      </c>
      <c r="N429" s="8">
        <f>IF(OR(M429="",E429=""),"",E429*M429/100-IF(ISNUMBER(L429),L429,0))</f>
        <v/>
      </c>
      <c r="O429" s="8">
        <f>IF(OR(N429="",H429=""),"",N429-H429)</f>
        <v/>
      </c>
      <c r="P429" s="9">
        <f>IF(OR(O429="",H429="",H429=0),"",O429/H429)</f>
        <v/>
      </c>
      <c r="Q429" s="18">
        <f>IF(H429="","",IF(J429="","Open",J429))</f>
        <v/>
      </c>
      <c r="R429" s="7">
        <f>IF(OR(J429="Settled - won",J429="Settled - lost"),1,0)</f>
        <v/>
      </c>
      <c r="S429" s="7">
        <f>IF(J429="Settled - won",1,0)</f>
        <v/>
      </c>
      <c r="T429" s="19">
        <f>IF(ISNUMBER(F429),F429/100,0)</f>
        <v/>
      </c>
      <c r="U429" s="10">
        <f>IF(R429=1,(T429-S429)^2,0)</f>
        <v/>
      </c>
    </row>
    <row r="430">
      <c r="A430" s="13" t="n"/>
      <c r="B430" s="14" t="n"/>
      <c r="C430" s="14" t="n"/>
      <c r="D430" s="14" t="n"/>
      <c r="E430" s="14" t="n"/>
      <c r="F430" s="15" t="n"/>
      <c r="G430" s="16" t="n"/>
      <c r="H430" s="8">
        <f>IF(OR(E430="",F430=""),"",E430*F430/100+IF(ISNUMBER(G430),G430,0))</f>
        <v/>
      </c>
      <c r="I430" s="9">
        <f>IF(F430="","",F430/100)</f>
        <v/>
      </c>
      <c r="J430" s="14" t="n"/>
      <c r="K430" s="15" t="n"/>
      <c r="L430" s="16" t="n"/>
      <c r="M430" s="17">
        <f>IF(J430="Settled - won",100,IF(J430="Settled - lost",0,IF(AND(J430="Sold",K430&lt;&gt;""),K430,"")))</f>
        <v/>
      </c>
      <c r="N430" s="8">
        <f>IF(OR(M430="",E430=""),"",E430*M430/100-IF(ISNUMBER(L430),L430,0))</f>
        <v/>
      </c>
      <c r="O430" s="8">
        <f>IF(OR(N430="",H430=""),"",N430-H430)</f>
        <v/>
      </c>
      <c r="P430" s="9">
        <f>IF(OR(O430="",H430="",H430=0),"",O430/H430)</f>
        <v/>
      </c>
      <c r="Q430" s="18">
        <f>IF(H430="","",IF(J430="","Open",J430))</f>
        <v/>
      </c>
      <c r="R430" s="7">
        <f>IF(OR(J430="Settled - won",J430="Settled - lost"),1,0)</f>
        <v/>
      </c>
      <c r="S430" s="7">
        <f>IF(J430="Settled - won",1,0)</f>
        <v/>
      </c>
      <c r="T430" s="19">
        <f>IF(ISNUMBER(F430),F430/100,0)</f>
        <v/>
      </c>
      <c r="U430" s="10">
        <f>IF(R430=1,(T430-S430)^2,0)</f>
        <v/>
      </c>
    </row>
    <row r="431">
      <c r="A431" s="13" t="n"/>
      <c r="B431" s="14" t="n"/>
      <c r="C431" s="14" t="n"/>
      <c r="D431" s="14" t="n"/>
      <c r="E431" s="14" t="n"/>
      <c r="F431" s="15" t="n"/>
      <c r="G431" s="16" t="n"/>
      <c r="H431" s="8">
        <f>IF(OR(E431="",F431=""),"",E431*F431/100+IF(ISNUMBER(G431),G431,0))</f>
        <v/>
      </c>
      <c r="I431" s="9">
        <f>IF(F431="","",F431/100)</f>
        <v/>
      </c>
      <c r="J431" s="14" t="n"/>
      <c r="K431" s="15" t="n"/>
      <c r="L431" s="16" t="n"/>
      <c r="M431" s="17">
        <f>IF(J431="Settled - won",100,IF(J431="Settled - lost",0,IF(AND(J431="Sold",K431&lt;&gt;""),K431,"")))</f>
        <v/>
      </c>
      <c r="N431" s="8">
        <f>IF(OR(M431="",E431=""),"",E431*M431/100-IF(ISNUMBER(L431),L431,0))</f>
        <v/>
      </c>
      <c r="O431" s="8">
        <f>IF(OR(N431="",H431=""),"",N431-H431)</f>
        <v/>
      </c>
      <c r="P431" s="9">
        <f>IF(OR(O431="",H431="",H431=0),"",O431/H431)</f>
        <v/>
      </c>
      <c r="Q431" s="18">
        <f>IF(H431="","",IF(J431="","Open",J431))</f>
        <v/>
      </c>
      <c r="R431" s="7">
        <f>IF(OR(J431="Settled - won",J431="Settled - lost"),1,0)</f>
        <v/>
      </c>
      <c r="S431" s="7">
        <f>IF(J431="Settled - won",1,0)</f>
        <v/>
      </c>
      <c r="T431" s="19">
        <f>IF(ISNUMBER(F431),F431/100,0)</f>
        <v/>
      </c>
      <c r="U431" s="10">
        <f>IF(R431=1,(T431-S431)^2,0)</f>
        <v/>
      </c>
    </row>
    <row r="432">
      <c r="A432" s="13" t="n"/>
      <c r="B432" s="14" t="n"/>
      <c r="C432" s="14" t="n"/>
      <c r="D432" s="14" t="n"/>
      <c r="E432" s="14" t="n"/>
      <c r="F432" s="15" t="n"/>
      <c r="G432" s="16" t="n"/>
      <c r="H432" s="8">
        <f>IF(OR(E432="",F432=""),"",E432*F432/100+IF(ISNUMBER(G432),G432,0))</f>
        <v/>
      </c>
      <c r="I432" s="9">
        <f>IF(F432="","",F432/100)</f>
        <v/>
      </c>
      <c r="J432" s="14" t="n"/>
      <c r="K432" s="15" t="n"/>
      <c r="L432" s="16" t="n"/>
      <c r="M432" s="17">
        <f>IF(J432="Settled - won",100,IF(J432="Settled - lost",0,IF(AND(J432="Sold",K432&lt;&gt;""),K432,"")))</f>
        <v/>
      </c>
      <c r="N432" s="8">
        <f>IF(OR(M432="",E432=""),"",E432*M432/100-IF(ISNUMBER(L432),L432,0))</f>
        <v/>
      </c>
      <c r="O432" s="8">
        <f>IF(OR(N432="",H432=""),"",N432-H432)</f>
        <v/>
      </c>
      <c r="P432" s="9">
        <f>IF(OR(O432="",H432="",H432=0),"",O432/H432)</f>
        <v/>
      </c>
      <c r="Q432" s="18">
        <f>IF(H432="","",IF(J432="","Open",J432))</f>
        <v/>
      </c>
      <c r="R432" s="7">
        <f>IF(OR(J432="Settled - won",J432="Settled - lost"),1,0)</f>
        <v/>
      </c>
      <c r="S432" s="7">
        <f>IF(J432="Settled - won",1,0)</f>
        <v/>
      </c>
      <c r="T432" s="19">
        <f>IF(ISNUMBER(F432),F432/100,0)</f>
        <v/>
      </c>
      <c r="U432" s="10">
        <f>IF(R432=1,(T432-S432)^2,0)</f>
        <v/>
      </c>
    </row>
    <row r="433">
      <c r="A433" s="13" t="n"/>
      <c r="B433" s="14" t="n"/>
      <c r="C433" s="14" t="n"/>
      <c r="D433" s="14" t="n"/>
      <c r="E433" s="14" t="n"/>
      <c r="F433" s="15" t="n"/>
      <c r="G433" s="16" t="n"/>
      <c r="H433" s="8">
        <f>IF(OR(E433="",F433=""),"",E433*F433/100+IF(ISNUMBER(G433),G433,0))</f>
        <v/>
      </c>
      <c r="I433" s="9">
        <f>IF(F433="","",F433/100)</f>
        <v/>
      </c>
      <c r="J433" s="14" t="n"/>
      <c r="K433" s="15" t="n"/>
      <c r="L433" s="16" t="n"/>
      <c r="M433" s="17">
        <f>IF(J433="Settled - won",100,IF(J433="Settled - lost",0,IF(AND(J433="Sold",K433&lt;&gt;""),K433,"")))</f>
        <v/>
      </c>
      <c r="N433" s="8">
        <f>IF(OR(M433="",E433=""),"",E433*M433/100-IF(ISNUMBER(L433),L433,0))</f>
        <v/>
      </c>
      <c r="O433" s="8">
        <f>IF(OR(N433="",H433=""),"",N433-H433)</f>
        <v/>
      </c>
      <c r="P433" s="9">
        <f>IF(OR(O433="",H433="",H433=0),"",O433/H433)</f>
        <v/>
      </c>
      <c r="Q433" s="18">
        <f>IF(H433="","",IF(J433="","Open",J433))</f>
        <v/>
      </c>
      <c r="R433" s="7">
        <f>IF(OR(J433="Settled - won",J433="Settled - lost"),1,0)</f>
        <v/>
      </c>
      <c r="S433" s="7">
        <f>IF(J433="Settled - won",1,0)</f>
        <v/>
      </c>
      <c r="T433" s="19">
        <f>IF(ISNUMBER(F433),F433/100,0)</f>
        <v/>
      </c>
      <c r="U433" s="10">
        <f>IF(R433=1,(T433-S433)^2,0)</f>
        <v/>
      </c>
    </row>
    <row r="434">
      <c r="A434" s="13" t="n"/>
      <c r="B434" s="14" t="n"/>
      <c r="C434" s="14" t="n"/>
      <c r="D434" s="14" t="n"/>
      <c r="E434" s="14" t="n"/>
      <c r="F434" s="15" t="n"/>
      <c r="G434" s="16" t="n"/>
      <c r="H434" s="8">
        <f>IF(OR(E434="",F434=""),"",E434*F434/100+IF(ISNUMBER(G434),G434,0))</f>
        <v/>
      </c>
      <c r="I434" s="9">
        <f>IF(F434="","",F434/100)</f>
        <v/>
      </c>
      <c r="J434" s="14" t="n"/>
      <c r="K434" s="15" t="n"/>
      <c r="L434" s="16" t="n"/>
      <c r="M434" s="17">
        <f>IF(J434="Settled - won",100,IF(J434="Settled - lost",0,IF(AND(J434="Sold",K434&lt;&gt;""),K434,"")))</f>
        <v/>
      </c>
      <c r="N434" s="8">
        <f>IF(OR(M434="",E434=""),"",E434*M434/100-IF(ISNUMBER(L434),L434,0))</f>
        <v/>
      </c>
      <c r="O434" s="8">
        <f>IF(OR(N434="",H434=""),"",N434-H434)</f>
        <v/>
      </c>
      <c r="P434" s="9">
        <f>IF(OR(O434="",H434="",H434=0),"",O434/H434)</f>
        <v/>
      </c>
      <c r="Q434" s="18">
        <f>IF(H434="","",IF(J434="","Open",J434))</f>
        <v/>
      </c>
      <c r="R434" s="7">
        <f>IF(OR(J434="Settled - won",J434="Settled - lost"),1,0)</f>
        <v/>
      </c>
      <c r="S434" s="7">
        <f>IF(J434="Settled - won",1,0)</f>
        <v/>
      </c>
      <c r="T434" s="19">
        <f>IF(ISNUMBER(F434),F434/100,0)</f>
        <v/>
      </c>
      <c r="U434" s="10">
        <f>IF(R434=1,(T434-S434)^2,0)</f>
        <v/>
      </c>
    </row>
    <row r="435">
      <c r="A435" s="13" t="n"/>
      <c r="B435" s="14" t="n"/>
      <c r="C435" s="14" t="n"/>
      <c r="D435" s="14" t="n"/>
      <c r="E435" s="14" t="n"/>
      <c r="F435" s="15" t="n"/>
      <c r="G435" s="16" t="n"/>
      <c r="H435" s="8">
        <f>IF(OR(E435="",F435=""),"",E435*F435/100+IF(ISNUMBER(G435),G435,0))</f>
        <v/>
      </c>
      <c r="I435" s="9">
        <f>IF(F435="","",F435/100)</f>
        <v/>
      </c>
      <c r="J435" s="14" t="n"/>
      <c r="K435" s="15" t="n"/>
      <c r="L435" s="16" t="n"/>
      <c r="M435" s="17">
        <f>IF(J435="Settled - won",100,IF(J435="Settled - lost",0,IF(AND(J435="Sold",K435&lt;&gt;""),K435,"")))</f>
        <v/>
      </c>
      <c r="N435" s="8">
        <f>IF(OR(M435="",E435=""),"",E435*M435/100-IF(ISNUMBER(L435),L435,0))</f>
        <v/>
      </c>
      <c r="O435" s="8">
        <f>IF(OR(N435="",H435=""),"",N435-H435)</f>
        <v/>
      </c>
      <c r="P435" s="9">
        <f>IF(OR(O435="",H435="",H435=0),"",O435/H435)</f>
        <v/>
      </c>
      <c r="Q435" s="18">
        <f>IF(H435="","",IF(J435="","Open",J435))</f>
        <v/>
      </c>
      <c r="R435" s="7">
        <f>IF(OR(J435="Settled - won",J435="Settled - lost"),1,0)</f>
        <v/>
      </c>
      <c r="S435" s="7">
        <f>IF(J435="Settled - won",1,0)</f>
        <v/>
      </c>
      <c r="T435" s="19">
        <f>IF(ISNUMBER(F435),F435/100,0)</f>
        <v/>
      </c>
      <c r="U435" s="10">
        <f>IF(R435=1,(T435-S435)^2,0)</f>
        <v/>
      </c>
    </row>
    <row r="436">
      <c r="A436" s="13" t="n"/>
      <c r="B436" s="14" t="n"/>
      <c r="C436" s="14" t="n"/>
      <c r="D436" s="14" t="n"/>
      <c r="E436" s="14" t="n"/>
      <c r="F436" s="15" t="n"/>
      <c r="G436" s="16" t="n"/>
      <c r="H436" s="8">
        <f>IF(OR(E436="",F436=""),"",E436*F436/100+IF(ISNUMBER(G436),G436,0))</f>
        <v/>
      </c>
      <c r="I436" s="9">
        <f>IF(F436="","",F436/100)</f>
        <v/>
      </c>
      <c r="J436" s="14" t="n"/>
      <c r="K436" s="15" t="n"/>
      <c r="L436" s="16" t="n"/>
      <c r="M436" s="17">
        <f>IF(J436="Settled - won",100,IF(J436="Settled - lost",0,IF(AND(J436="Sold",K436&lt;&gt;""),K436,"")))</f>
        <v/>
      </c>
      <c r="N436" s="8">
        <f>IF(OR(M436="",E436=""),"",E436*M436/100-IF(ISNUMBER(L436),L436,0))</f>
        <v/>
      </c>
      <c r="O436" s="8">
        <f>IF(OR(N436="",H436=""),"",N436-H436)</f>
        <v/>
      </c>
      <c r="P436" s="9">
        <f>IF(OR(O436="",H436="",H436=0),"",O436/H436)</f>
        <v/>
      </c>
      <c r="Q436" s="18">
        <f>IF(H436="","",IF(J436="","Open",J436))</f>
        <v/>
      </c>
      <c r="R436" s="7">
        <f>IF(OR(J436="Settled - won",J436="Settled - lost"),1,0)</f>
        <v/>
      </c>
      <c r="S436" s="7">
        <f>IF(J436="Settled - won",1,0)</f>
        <v/>
      </c>
      <c r="T436" s="19">
        <f>IF(ISNUMBER(F436),F436/100,0)</f>
        <v/>
      </c>
      <c r="U436" s="10">
        <f>IF(R436=1,(T436-S436)^2,0)</f>
        <v/>
      </c>
    </row>
    <row r="437">
      <c r="A437" s="13" t="n"/>
      <c r="B437" s="14" t="n"/>
      <c r="C437" s="14" t="n"/>
      <c r="D437" s="14" t="n"/>
      <c r="E437" s="14" t="n"/>
      <c r="F437" s="15" t="n"/>
      <c r="G437" s="16" t="n"/>
      <c r="H437" s="8">
        <f>IF(OR(E437="",F437=""),"",E437*F437/100+IF(ISNUMBER(G437),G437,0))</f>
        <v/>
      </c>
      <c r="I437" s="9">
        <f>IF(F437="","",F437/100)</f>
        <v/>
      </c>
      <c r="J437" s="14" t="n"/>
      <c r="K437" s="15" t="n"/>
      <c r="L437" s="16" t="n"/>
      <c r="M437" s="17">
        <f>IF(J437="Settled - won",100,IF(J437="Settled - lost",0,IF(AND(J437="Sold",K437&lt;&gt;""),K437,"")))</f>
        <v/>
      </c>
      <c r="N437" s="8">
        <f>IF(OR(M437="",E437=""),"",E437*M437/100-IF(ISNUMBER(L437),L437,0))</f>
        <v/>
      </c>
      <c r="O437" s="8">
        <f>IF(OR(N437="",H437=""),"",N437-H437)</f>
        <v/>
      </c>
      <c r="P437" s="9">
        <f>IF(OR(O437="",H437="",H437=0),"",O437/H437)</f>
        <v/>
      </c>
      <c r="Q437" s="18">
        <f>IF(H437="","",IF(J437="","Open",J437))</f>
        <v/>
      </c>
      <c r="R437" s="7">
        <f>IF(OR(J437="Settled - won",J437="Settled - lost"),1,0)</f>
        <v/>
      </c>
      <c r="S437" s="7">
        <f>IF(J437="Settled - won",1,0)</f>
        <v/>
      </c>
      <c r="T437" s="19">
        <f>IF(ISNUMBER(F437),F437/100,0)</f>
        <v/>
      </c>
      <c r="U437" s="10">
        <f>IF(R437=1,(T437-S437)^2,0)</f>
        <v/>
      </c>
    </row>
    <row r="438">
      <c r="A438" s="13" t="n"/>
      <c r="B438" s="14" t="n"/>
      <c r="C438" s="14" t="n"/>
      <c r="D438" s="14" t="n"/>
      <c r="E438" s="14" t="n"/>
      <c r="F438" s="15" t="n"/>
      <c r="G438" s="16" t="n"/>
      <c r="H438" s="8">
        <f>IF(OR(E438="",F438=""),"",E438*F438/100+IF(ISNUMBER(G438),G438,0))</f>
        <v/>
      </c>
      <c r="I438" s="9">
        <f>IF(F438="","",F438/100)</f>
        <v/>
      </c>
      <c r="J438" s="14" t="n"/>
      <c r="K438" s="15" t="n"/>
      <c r="L438" s="16" t="n"/>
      <c r="M438" s="17">
        <f>IF(J438="Settled - won",100,IF(J438="Settled - lost",0,IF(AND(J438="Sold",K438&lt;&gt;""),K438,"")))</f>
        <v/>
      </c>
      <c r="N438" s="8">
        <f>IF(OR(M438="",E438=""),"",E438*M438/100-IF(ISNUMBER(L438),L438,0))</f>
        <v/>
      </c>
      <c r="O438" s="8">
        <f>IF(OR(N438="",H438=""),"",N438-H438)</f>
        <v/>
      </c>
      <c r="P438" s="9">
        <f>IF(OR(O438="",H438="",H438=0),"",O438/H438)</f>
        <v/>
      </c>
      <c r="Q438" s="18">
        <f>IF(H438="","",IF(J438="","Open",J438))</f>
        <v/>
      </c>
      <c r="R438" s="7">
        <f>IF(OR(J438="Settled - won",J438="Settled - lost"),1,0)</f>
        <v/>
      </c>
      <c r="S438" s="7">
        <f>IF(J438="Settled - won",1,0)</f>
        <v/>
      </c>
      <c r="T438" s="19">
        <f>IF(ISNUMBER(F438),F438/100,0)</f>
        <v/>
      </c>
      <c r="U438" s="10">
        <f>IF(R438=1,(T438-S438)^2,0)</f>
        <v/>
      </c>
    </row>
    <row r="439">
      <c r="A439" s="13" t="n"/>
      <c r="B439" s="14" t="n"/>
      <c r="C439" s="14" t="n"/>
      <c r="D439" s="14" t="n"/>
      <c r="E439" s="14" t="n"/>
      <c r="F439" s="15" t="n"/>
      <c r="G439" s="16" t="n"/>
      <c r="H439" s="8">
        <f>IF(OR(E439="",F439=""),"",E439*F439/100+IF(ISNUMBER(G439),G439,0))</f>
        <v/>
      </c>
      <c r="I439" s="9">
        <f>IF(F439="","",F439/100)</f>
        <v/>
      </c>
      <c r="J439" s="14" t="n"/>
      <c r="K439" s="15" t="n"/>
      <c r="L439" s="16" t="n"/>
      <c r="M439" s="17">
        <f>IF(J439="Settled - won",100,IF(J439="Settled - lost",0,IF(AND(J439="Sold",K439&lt;&gt;""),K439,"")))</f>
        <v/>
      </c>
      <c r="N439" s="8">
        <f>IF(OR(M439="",E439=""),"",E439*M439/100-IF(ISNUMBER(L439),L439,0))</f>
        <v/>
      </c>
      <c r="O439" s="8">
        <f>IF(OR(N439="",H439=""),"",N439-H439)</f>
        <v/>
      </c>
      <c r="P439" s="9">
        <f>IF(OR(O439="",H439="",H439=0),"",O439/H439)</f>
        <v/>
      </c>
      <c r="Q439" s="18">
        <f>IF(H439="","",IF(J439="","Open",J439))</f>
        <v/>
      </c>
      <c r="R439" s="7">
        <f>IF(OR(J439="Settled - won",J439="Settled - lost"),1,0)</f>
        <v/>
      </c>
      <c r="S439" s="7">
        <f>IF(J439="Settled - won",1,0)</f>
        <v/>
      </c>
      <c r="T439" s="19">
        <f>IF(ISNUMBER(F439),F439/100,0)</f>
        <v/>
      </c>
      <c r="U439" s="10">
        <f>IF(R439=1,(T439-S439)^2,0)</f>
        <v/>
      </c>
    </row>
    <row r="440">
      <c r="A440" s="13" t="n"/>
      <c r="B440" s="14" t="n"/>
      <c r="C440" s="14" t="n"/>
      <c r="D440" s="14" t="n"/>
      <c r="E440" s="14" t="n"/>
      <c r="F440" s="15" t="n"/>
      <c r="G440" s="16" t="n"/>
      <c r="H440" s="8">
        <f>IF(OR(E440="",F440=""),"",E440*F440/100+IF(ISNUMBER(G440),G440,0))</f>
        <v/>
      </c>
      <c r="I440" s="9">
        <f>IF(F440="","",F440/100)</f>
        <v/>
      </c>
      <c r="J440" s="14" t="n"/>
      <c r="K440" s="15" t="n"/>
      <c r="L440" s="16" t="n"/>
      <c r="M440" s="17">
        <f>IF(J440="Settled - won",100,IF(J440="Settled - lost",0,IF(AND(J440="Sold",K440&lt;&gt;""),K440,"")))</f>
        <v/>
      </c>
      <c r="N440" s="8">
        <f>IF(OR(M440="",E440=""),"",E440*M440/100-IF(ISNUMBER(L440),L440,0))</f>
        <v/>
      </c>
      <c r="O440" s="8">
        <f>IF(OR(N440="",H440=""),"",N440-H440)</f>
        <v/>
      </c>
      <c r="P440" s="9">
        <f>IF(OR(O440="",H440="",H440=0),"",O440/H440)</f>
        <v/>
      </c>
      <c r="Q440" s="18">
        <f>IF(H440="","",IF(J440="","Open",J440))</f>
        <v/>
      </c>
      <c r="R440" s="7">
        <f>IF(OR(J440="Settled - won",J440="Settled - lost"),1,0)</f>
        <v/>
      </c>
      <c r="S440" s="7">
        <f>IF(J440="Settled - won",1,0)</f>
        <v/>
      </c>
      <c r="T440" s="19">
        <f>IF(ISNUMBER(F440),F440/100,0)</f>
        <v/>
      </c>
      <c r="U440" s="10">
        <f>IF(R440=1,(T440-S440)^2,0)</f>
        <v/>
      </c>
    </row>
    <row r="441">
      <c r="A441" s="13" t="n"/>
      <c r="B441" s="14" t="n"/>
      <c r="C441" s="14" t="n"/>
      <c r="D441" s="14" t="n"/>
      <c r="E441" s="14" t="n"/>
      <c r="F441" s="15" t="n"/>
      <c r="G441" s="16" t="n"/>
      <c r="H441" s="8">
        <f>IF(OR(E441="",F441=""),"",E441*F441/100+IF(ISNUMBER(G441),G441,0))</f>
        <v/>
      </c>
      <c r="I441" s="9">
        <f>IF(F441="","",F441/100)</f>
        <v/>
      </c>
      <c r="J441" s="14" t="n"/>
      <c r="K441" s="15" t="n"/>
      <c r="L441" s="16" t="n"/>
      <c r="M441" s="17">
        <f>IF(J441="Settled - won",100,IF(J441="Settled - lost",0,IF(AND(J441="Sold",K441&lt;&gt;""),K441,"")))</f>
        <v/>
      </c>
      <c r="N441" s="8">
        <f>IF(OR(M441="",E441=""),"",E441*M441/100-IF(ISNUMBER(L441),L441,0))</f>
        <v/>
      </c>
      <c r="O441" s="8">
        <f>IF(OR(N441="",H441=""),"",N441-H441)</f>
        <v/>
      </c>
      <c r="P441" s="9">
        <f>IF(OR(O441="",H441="",H441=0),"",O441/H441)</f>
        <v/>
      </c>
      <c r="Q441" s="18">
        <f>IF(H441="","",IF(J441="","Open",J441))</f>
        <v/>
      </c>
      <c r="R441" s="7">
        <f>IF(OR(J441="Settled - won",J441="Settled - lost"),1,0)</f>
        <v/>
      </c>
      <c r="S441" s="7">
        <f>IF(J441="Settled - won",1,0)</f>
        <v/>
      </c>
      <c r="T441" s="19">
        <f>IF(ISNUMBER(F441),F441/100,0)</f>
        <v/>
      </c>
      <c r="U441" s="10">
        <f>IF(R441=1,(T441-S441)^2,0)</f>
        <v/>
      </c>
    </row>
    <row r="442">
      <c r="A442" s="13" t="n"/>
      <c r="B442" s="14" t="n"/>
      <c r="C442" s="14" t="n"/>
      <c r="D442" s="14" t="n"/>
      <c r="E442" s="14" t="n"/>
      <c r="F442" s="15" t="n"/>
      <c r="G442" s="16" t="n"/>
      <c r="H442" s="8">
        <f>IF(OR(E442="",F442=""),"",E442*F442/100+IF(ISNUMBER(G442),G442,0))</f>
        <v/>
      </c>
      <c r="I442" s="9">
        <f>IF(F442="","",F442/100)</f>
        <v/>
      </c>
      <c r="J442" s="14" t="n"/>
      <c r="K442" s="15" t="n"/>
      <c r="L442" s="16" t="n"/>
      <c r="M442" s="17">
        <f>IF(J442="Settled - won",100,IF(J442="Settled - lost",0,IF(AND(J442="Sold",K442&lt;&gt;""),K442,"")))</f>
        <v/>
      </c>
      <c r="N442" s="8">
        <f>IF(OR(M442="",E442=""),"",E442*M442/100-IF(ISNUMBER(L442),L442,0))</f>
        <v/>
      </c>
      <c r="O442" s="8">
        <f>IF(OR(N442="",H442=""),"",N442-H442)</f>
        <v/>
      </c>
      <c r="P442" s="9">
        <f>IF(OR(O442="",H442="",H442=0),"",O442/H442)</f>
        <v/>
      </c>
      <c r="Q442" s="18">
        <f>IF(H442="","",IF(J442="","Open",J442))</f>
        <v/>
      </c>
      <c r="R442" s="7">
        <f>IF(OR(J442="Settled - won",J442="Settled - lost"),1,0)</f>
        <v/>
      </c>
      <c r="S442" s="7">
        <f>IF(J442="Settled - won",1,0)</f>
        <v/>
      </c>
      <c r="T442" s="19">
        <f>IF(ISNUMBER(F442),F442/100,0)</f>
        <v/>
      </c>
      <c r="U442" s="10">
        <f>IF(R442=1,(T442-S442)^2,0)</f>
        <v/>
      </c>
    </row>
    <row r="443">
      <c r="A443" s="13" t="n"/>
      <c r="B443" s="14" t="n"/>
      <c r="C443" s="14" t="n"/>
      <c r="D443" s="14" t="n"/>
      <c r="E443" s="14" t="n"/>
      <c r="F443" s="15" t="n"/>
      <c r="G443" s="16" t="n"/>
      <c r="H443" s="8">
        <f>IF(OR(E443="",F443=""),"",E443*F443/100+IF(ISNUMBER(G443),G443,0))</f>
        <v/>
      </c>
      <c r="I443" s="9">
        <f>IF(F443="","",F443/100)</f>
        <v/>
      </c>
      <c r="J443" s="14" t="n"/>
      <c r="K443" s="15" t="n"/>
      <c r="L443" s="16" t="n"/>
      <c r="M443" s="17">
        <f>IF(J443="Settled - won",100,IF(J443="Settled - lost",0,IF(AND(J443="Sold",K443&lt;&gt;""),K443,"")))</f>
        <v/>
      </c>
      <c r="N443" s="8">
        <f>IF(OR(M443="",E443=""),"",E443*M443/100-IF(ISNUMBER(L443),L443,0))</f>
        <v/>
      </c>
      <c r="O443" s="8">
        <f>IF(OR(N443="",H443=""),"",N443-H443)</f>
        <v/>
      </c>
      <c r="P443" s="9">
        <f>IF(OR(O443="",H443="",H443=0),"",O443/H443)</f>
        <v/>
      </c>
      <c r="Q443" s="18">
        <f>IF(H443="","",IF(J443="","Open",J443))</f>
        <v/>
      </c>
      <c r="R443" s="7">
        <f>IF(OR(J443="Settled - won",J443="Settled - lost"),1,0)</f>
        <v/>
      </c>
      <c r="S443" s="7">
        <f>IF(J443="Settled - won",1,0)</f>
        <v/>
      </c>
      <c r="T443" s="19">
        <f>IF(ISNUMBER(F443),F443/100,0)</f>
        <v/>
      </c>
      <c r="U443" s="10">
        <f>IF(R443=1,(T443-S443)^2,0)</f>
        <v/>
      </c>
    </row>
    <row r="444">
      <c r="A444" s="13" t="n"/>
      <c r="B444" s="14" t="n"/>
      <c r="C444" s="14" t="n"/>
      <c r="D444" s="14" t="n"/>
      <c r="E444" s="14" t="n"/>
      <c r="F444" s="15" t="n"/>
      <c r="G444" s="16" t="n"/>
      <c r="H444" s="8">
        <f>IF(OR(E444="",F444=""),"",E444*F444/100+IF(ISNUMBER(G444),G444,0))</f>
        <v/>
      </c>
      <c r="I444" s="9">
        <f>IF(F444="","",F444/100)</f>
        <v/>
      </c>
      <c r="J444" s="14" t="n"/>
      <c r="K444" s="15" t="n"/>
      <c r="L444" s="16" t="n"/>
      <c r="M444" s="17">
        <f>IF(J444="Settled - won",100,IF(J444="Settled - lost",0,IF(AND(J444="Sold",K444&lt;&gt;""),K444,"")))</f>
        <v/>
      </c>
      <c r="N444" s="8">
        <f>IF(OR(M444="",E444=""),"",E444*M444/100-IF(ISNUMBER(L444),L444,0))</f>
        <v/>
      </c>
      <c r="O444" s="8">
        <f>IF(OR(N444="",H444=""),"",N444-H444)</f>
        <v/>
      </c>
      <c r="P444" s="9">
        <f>IF(OR(O444="",H444="",H444=0),"",O444/H444)</f>
        <v/>
      </c>
      <c r="Q444" s="18">
        <f>IF(H444="","",IF(J444="","Open",J444))</f>
        <v/>
      </c>
      <c r="R444" s="7">
        <f>IF(OR(J444="Settled - won",J444="Settled - lost"),1,0)</f>
        <v/>
      </c>
      <c r="S444" s="7">
        <f>IF(J444="Settled - won",1,0)</f>
        <v/>
      </c>
      <c r="T444" s="19">
        <f>IF(ISNUMBER(F444),F444/100,0)</f>
        <v/>
      </c>
      <c r="U444" s="10">
        <f>IF(R444=1,(T444-S444)^2,0)</f>
        <v/>
      </c>
    </row>
    <row r="445">
      <c r="A445" s="13" t="n"/>
      <c r="B445" s="14" t="n"/>
      <c r="C445" s="14" t="n"/>
      <c r="D445" s="14" t="n"/>
      <c r="E445" s="14" t="n"/>
      <c r="F445" s="15" t="n"/>
      <c r="G445" s="16" t="n"/>
      <c r="H445" s="8">
        <f>IF(OR(E445="",F445=""),"",E445*F445/100+IF(ISNUMBER(G445),G445,0))</f>
        <v/>
      </c>
      <c r="I445" s="9">
        <f>IF(F445="","",F445/100)</f>
        <v/>
      </c>
      <c r="J445" s="14" t="n"/>
      <c r="K445" s="15" t="n"/>
      <c r="L445" s="16" t="n"/>
      <c r="M445" s="17">
        <f>IF(J445="Settled - won",100,IF(J445="Settled - lost",0,IF(AND(J445="Sold",K445&lt;&gt;""),K445,"")))</f>
        <v/>
      </c>
      <c r="N445" s="8">
        <f>IF(OR(M445="",E445=""),"",E445*M445/100-IF(ISNUMBER(L445),L445,0))</f>
        <v/>
      </c>
      <c r="O445" s="8">
        <f>IF(OR(N445="",H445=""),"",N445-H445)</f>
        <v/>
      </c>
      <c r="P445" s="9">
        <f>IF(OR(O445="",H445="",H445=0),"",O445/H445)</f>
        <v/>
      </c>
      <c r="Q445" s="18">
        <f>IF(H445="","",IF(J445="","Open",J445))</f>
        <v/>
      </c>
      <c r="R445" s="7">
        <f>IF(OR(J445="Settled - won",J445="Settled - lost"),1,0)</f>
        <v/>
      </c>
      <c r="S445" s="7">
        <f>IF(J445="Settled - won",1,0)</f>
        <v/>
      </c>
      <c r="T445" s="19">
        <f>IF(ISNUMBER(F445),F445/100,0)</f>
        <v/>
      </c>
      <c r="U445" s="10">
        <f>IF(R445=1,(T445-S445)^2,0)</f>
        <v/>
      </c>
    </row>
    <row r="446">
      <c r="A446" s="13" t="n"/>
      <c r="B446" s="14" t="n"/>
      <c r="C446" s="14" t="n"/>
      <c r="D446" s="14" t="n"/>
      <c r="E446" s="14" t="n"/>
      <c r="F446" s="15" t="n"/>
      <c r="G446" s="16" t="n"/>
      <c r="H446" s="8">
        <f>IF(OR(E446="",F446=""),"",E446*F446/100+IF(ISNUMBER(G446),G446,0))</f>
        <v/>
      </c>
      <c r="I446" s="9">
        <f>IF(F446="","",F446/100)</f>
        <v/>
      </c>
      <c r="J446" s="14" t="n"/>
      <c r="K446" s="15" t="n"/>
      <c r="L446" s="16" t="n"/>
      <c r="M446" s="17">
        <f>IF(J446="Settled - won",100,IF(J446="Settled - lost",0,IF(AND(J446="Sold",K446&lt;&gt;""),K446,"")))</f>
        <v/>
      </c>
      <c r="N446" s="8">
        <f>IF(OR(M446="",E446=""),"",E446*M446/100-IF(ISNUMBER(L446),L446,0))</f>
        <v/>
      </c>
      <c r="O446" s="8">
        <f>IF(OR(N446="",H446=""),"",N446-H446)</f>
        <v/>
      </c>
      <c r="P446" s="9">
        <f>IF(OR(O446="",H446="",H446=0),"",O446/H446)</f>
        <v/>
      </c>
      <c r="Q446" s="18">
        <f>IF(H446="","",IF(J446="","Open",J446))</f>
        <v/>
      </c>
      <c r="R446" s="7">
        <f>IF(OR(J446="Settled - won",J446="Settled - lost"),1,0)</f>
        <v/>
      </c>
      <c r="S446" s="7">
        <f>IF(J446="Settled - won",1,0)</f>
        <v/>
      </c>
      <c r="T446" s="19">
        <f>IF(ISNUMBER(F446),F446/100,0)</f>
        <v/>
      </c>
      <c r="U446" s="10">
        <f>IF(R446=1,(T446-S446)^2,0)</f>
        <v/>
      </c>
    </row>
    <row r="447">
      <c r="A447" s="13" t="n"/>
      <c r="B447" s="14" t="n"/>
      <c r="C447" s="14" t="n"/>
      <c r="D447" s="14" t="n"/>
      <c r="E447" s="14" t="n"/>
      <c r="F447" s="15" t="n"/>
      <c r="G447" s="16" t="n"/>
      <c r="H447" s="8">
        <f>IF(OR(E447="",F447=""),"",E447*F447/100+IF(ISNUMBER(G447),G447,0))</f>
        <v/>
      </c>
      <c r="I447" s="9">
        <f>IF(F447="","",F447/100)</f>
        <v/>
      </c>
      <c r="J447" s="14" t="n"/>
      <c r="K447" s="15" t="n"/>
      <c r="L447" s="16" t="n"/>
      <c r="M447" s="17">
        <f>IF(J447="Settled - won",100,IF(J447="Settled - lost",0,IF(AND(J447="Sold",K447&lt;&gt;""),K447,"")))</f>
        <v/>
      </c>
      <c r="N447" s="8">
        <f>IF(OR(M447="",E447=""),"",E447*M447/100-IF(ISNUMBER(L447),L447,0))</f>
        <v/>
      </c>
      <c r="O447" s="8">
        <f>IF(OR(N447="",H447=""),"",N447-H447)</f>
        <v/>
      </c>
      <c r="P447" s="9">
        <f>IF(OR(O447="",H447="",H447=0),"",O447/H447)</f>
        <v/>
      </c>
      <c r="Q447" s="18">
        <f>IF(H447="","",IF(J447="","Open",J447))</f>
        <v/>
      </c>
      <c r="R447" s="7">
        <f>IF(OR(J447="Settled - won",J447="Settled - lost"),1,0)</f>
        <v/>
      </c>
      <c r="S447" s="7">
        <f>IF(J447="Settled - won",1,0)</f>
        <v/>
      </c>
      <c r="T447" s="19">
        <f>IF(ISNUMBER(F447),F447/100,0)</f>
        <v/>
      </c>
      <c r="U447" s="10">
        <f>IF(R447=1,(T447-S447)^2,0)</f>
        <v/>
      </c>
    </row>
    <row r="448">
      <c r="A448" s="13" t="n"/>
      <c r="B448" s="14" t="n"/>
      <c r="C448" s="14" t="n"/>
      <c r="D448" s="14" t="n"/>
      <c r="E448" s="14" t="n"/>
      <c r="F448" s="15" t="n"/>
      <c r="G448" s="16" t="n"/>
      <c r="H448" s="8">
        <f>IF(OR(E448="",F448=""),"",E448*F448/100+IF(ISNUMBER(G448),G448,0))</f>
        <v/>
      </c>
      <c r="I448" s="9">
        <f>IF(F448="","",F448/100)</f>
        <v/>
      </c>
      <c r="J448" s="14" t="n"/>
      <c r="K448" s="15" t="n"/>
      <c r="L448" s="16" t="n"/>
      <c r="M448" s="17">
        <f>IF(J448="Settled - won",100,IF(J448="Settled - lost",0,IF(AND(J448="Sold",K448&lt;&gt;""),K448,"")))</f>
        <v/>
      </c>
      <c r="N448" s="8">
        <f>IF(OR(M448="",E448=""),"",E448*M448/100-IF(ISNUMBER(L448),L448,0))</f>
        <v/>
      </c>
      <c r="O448" s="8">
        <f>IF(OR(N448="",H448=""),"",N448-H448)</f>
        <v/>
      </c>
      <c r="P448" s="9">
        <f>IF(OR(O448="",H448="",H448=0),"",O448/H448)</f>
        <v/>
      </c>
      <c r="Q448" s="18">
        <f>IF(H448="","",IF(J448="","Open",J448))</f>
        <v/>
      </c>
      <c r="R448" s="7">
        <f>IF(OR(J448="Settled - won",J448="Settled - lost"),1,0)</f>
        <v/>
      </c>
      <c r="S448" s="7">
        <f>IF(J448="Settled - won",1,0)</f>
        <v/>
      </c>
      <c r="T448" s="19">
        <f>IF(ISNUMBER(F448),F448/100,0)</f>
        <v/>
      </c>
      <c r="U448" s="10">
        <f>IF(R448=1,(T448-S448)^2,0)</f>
        <v/>
      </c>
    </row>
    <row r="449">
      <c r="A449" s="13" t="n"/>
      <c r="B449" s="14" t="n"/>
      <c r="C449" s="14" t="n"/>
      <c r="D449" s="14" t="n"/>
      <c r="E449" s="14" t="n"/>
      <c r="F449" s="15" t="n"/>
      <c r="G449" s="16" t="n"/>
      <c r="H449" s="8">
        <f>IF(OR(E449="",F449=""),"",E449*F449/100+IF(ISNUMBER(G449),G449,0))</f>
        <v/>
      </c>
      <c r="I449" s="9">
        <f>IF(F449="","",F449/100)</f>
        <v/>
      </c>
      <c r="J449" s="14" t="n"/>
      <c r="K449" s="15" t="n"/>
      <c r="L449" s="16" t="n"/>
      <c r="M449" s="17">
        <f>IF(J449="Settled - won",100,IF(J449="Settled - lost",0,IF(AND(J449="Sold",K449&lt;&gt;""),K449,"")))</f>
        <v/>
      </c>
      <c r="N449" s="8">
        <f>IF(OR(M449="",E449=""),"",E449*M449/100-IF(ISNUMBER(L449),L449,0))</f>
        <v/>
      </c>
      <c r="O449" s="8">
        <f>IF(OR(N449="",H449=""),"",N449-H449)</f>
        <v/>
      </c>
      <c r="P449" s="9">
        <f>IF(OR(O449="",H449="",H449=0),"",O449/H449)</f>
        <v/>
      </c>
      <c r="Q449" s="18">
        <f>IF(H449="","",IF(J449="","Open",J449))</f>
        <v/>
      </c>
      <c r="R449" s="7">
        <f>IF(OR(J449="Settled - won",J449="Settled - lost"),1,0)</f>
        <v/>
      </c>
      <c r="S449" s="7">
        <f>IF(J449="Settled - won",1,0)</f>
        <v/>
      </c>
      <c r="T449" s="19">
        <f>IF(ISNUMBER(F449),F449/100,0)</f>
        <v/>
      </c>
      <c r="U449" s="10">
        <f>IF(R449=1,(T449-S449)^2,0)</f>
        <v/>
      </c>
    </row>
    <row r="450">
      <c r="A450" s="13" t="n"/>
      <c r="B450" s="14" t="n"/>
      <c r="C450" s="14" t="n"/>
      <c r="D450" s="14" t="n"/>
      <c r="E450" s="14" t="n"/>
      <c r="F450" s="15" t="n"/>
      <c r="G450" s="16" t="n"/>
      <c r="H450" s="8">
        <f>IF(OR(E450="",F450=""),"",E450*F450/100+IF(ISNUMBER(G450),G450,0))</f>
        <v/>
      </c>
      <c r="I450" s="9">
        <f>IF(F450="","",F450/100)</f>
        <v/>
      </c>
      <c r="J450" s="14" t="n"/>
      <c r="K450" s="15" t="n"/>
      <c r="L450" s="16" t="n"/>
      <c r="M450" s="17">
        <f>IF(J450="Settled - won",100,IF(J450="Settled - lost",0,IF(AND(J450="Sold",K450&lt;&gt;""),K450,"")))</f>
        <v/>
      </c>
      <c r="N450" s="8">
        <f>IF(OR(M450="",E450=""),"",E450*M450/100-IF(ISNUMBER(L450),L450,0))</f>
        <v/>
      </c>
      <c r="O450" s="8">
        <f>IF(OR(N450="",H450=""),"",N450-H450)</f>
        <v/>
      </c>
      <c r="P450" s="9">
        <f>IF(OR(O450="",H450="",H450=0),"",O450/H450)</f>
        <v/>
      </c>
      <c r="Q450" s="18">
        <f>IF(H450="","",IF(J450="","Open",J450))</f>
        <v/>
      </c>
      <c r="R450" s="7">
        <f>IF(OR(J450="Settled - won",J450="Settled - lost"),1,0)</f>
        <v/>
      </c>
      <c r="S450" s="7">
        <f>IF(J450="Settled - won",1,0)</f>
        <v/>
      </c>
      <c r="T450" s="19">
        <f>IF(ISNUMBER(F450),F450/100,0)</f>
        <v/>
      </c>
      <c r="U450" s="10">
        <f>IF(R450=1,(T450-S450)^2,0)</f>
        <v/>
      </c>
    </row>
    <row r="451">
      <c r="A451" s="13" t="n"/>
      <c r="B451" s="14" t="n"/>
      <c r="C451" s="14" t="n"/>
      <c r="D451" s="14" t="n"/>
      <c r="E451" s="14" t="n"/>
      <c r="F451" s="15" t="n"/>
      <c r="G451" s="16" t="n"/>
      <c r="H451" s="8">
        <f>IF(OR(E451="",F451=""),"",E451*F451/100+IF(ISNUMBER(G451),G451,0))</f>
        <v/>
      </c>
      <c r="I451" s="9">
        <f>IF(F451="","",F451/100)</f>
        <v/>
      </c>
      <c r="J451" s="14" t="n"/>
      <c r="K451" s="15" t="n"/>
      <c r="L451" s="16" t="n"/>
      <c r="M451" s="17">
        <f>IF(J451="Settled - won",100,IF(J451="Settled - lost",0,IF(AND(J451="Sold",K451&lt;&gt;""),K451,"")))</f>
        <v/>
      </c>
      <c r="N451" s="8">
        <f>IF(OR(M451="",E451=""),"",E451*M451/100-IF(ISNUMBER(L451),L451,0))</f>
        <v/>
      </c>
      <c r="O451" s="8">
        <f>IF(OR(N451="",H451=""),"",N451-H451)</f>
        <v/>
      </c>
      <c r="P451" s="9">
        <f>IF(OR(O451="",H451="",H451=0),"",O451/H451)</f>
        <v/>
      </c>
      <c r="Q451" s="18">
        <f>IF(H451="","",IF(J451="","Open",J451))</f>
        <v/>
      </c>
      <c r="R451" s="7">
        <f>IF(OR(J451="Settled - won",J451="Settled - lost"),1,0)</f>
        <v/>
      </c>
      <c r="S451" s="7">
        <f>IF(J451="Settled - won",1,0)</f>
        <v/>
      </c>
      <c r="T451" s="19">
        <f>IF(ISNUMBER(F451),F451/100,0)</f>
        <v/>
      </c>
      <c r="U451" s="10">
        <f>IF(R451=1,(T451-S451)^2,0)</f>
        <v/>
      </c>
    </row>
    <row r="452">
      <c r="A452" s="13" t="n"/>
      <c r="B452" s="14" t="n"/>
      <c r="C452" s="14" t="n"/>
      <c r="D452" s="14" t="n"/>
      <c r="E452" s="14" t="n"/>
      <c r="F452" s="15" t="n"/>
      <c r="G452" s="16" t="n"/>
      <c r="H452" s="8">
        <f>IF(OR(E452="",F452=""),"",E452*F452/100+IF(ISNUMBER(G452),G452,0))</f>
        <v/>
      </c>
      <c r="I452" s="9">
        <f>IF(F452="","",F452/100)</f>
        <v/>
      </c>
      <c r="J452" s="14" t="n"/>
      <c r="K452" s="15" t="n"/>
      <c r="L452" s="16" t="n"/>
      <c r="M452" s="17">
        <f>IF(J452="Settled - won",100,IF(J452="Settled - lost",0,IF(AND(J452="Sold",K452&lt;&gt;""),K452,"")))</f>
        <v/>
      </c>
      <c r="N452" s="8">
        <f>IF(OR(M452="",E452=""),"",E452*M452/100-IF(ISNUMBER(L452),L452,0))</f>
        <v/>
      </c>
      <c r="O452" s="8">
        <f>IF(OR(N452="",H452=""),"",N452-H452)</f>
        <v/>
      </c>
      <c r="P452" s="9">
        <f>IF(OR(O452="",H452="",H452=0),"",O452/H452)</f>
        <v/>
      </c>
      <c r="Q452" s="18">
        <f>IF(H452="","",IF(J452="","Open",J452))</f>
        <v/>
      </c>
      <c r="R452" s="7">
        <f>IF(OR(J452="Settled - won",J452="Settled - lost"),1,0)</f>
        <v/>
      </c>
      <c r="S452" s="7">
        <f>IF(J452="Settled - won",1,0)</f>
        <v/>
      </c>
      <c r="T452" s="19">
        <f>IF(ISNUMBER(F452),F452/100,0)</f>
        <v/>
      </c>
      <c r="U452" s="10">
        <f>IF(R452=1,(T452-S452)^2,0)</f>
        <v/>
      </c>
    </row>
    <row r="453">
      <c r="A453" s="13" t="n"/>
      <c r="B453" s="14" t="n"/>
      <c r="C453" s="14" t="n"/>
      <c r="D453" s="14" t="n"/>
      <c r="E453" s="14" t="n"/>
      <c r="F453" s="15" t="n"/>
      <c r="G453" s="16" t="n"/>
      <c r="H453" s="8">
        <f>IF(OR(E453="",F453=""),"",E453*F453/100+IF(ISNUMBER(G453),G453,0))</f>
        <v/>
      </c>
      <c r="I453" s="9">
        <f>IF(F453="","",F453/100)</f>
        <v/>
      </c>
      <c r="J453" s="14" t="n"/>
      <c r="K453" s="15" t="n"/>
      <c r="L453" s="16" t="n"/>
      <c r="M453" s="17">
        <f>IF(J453="Settled - won",100,IF(J453="Settled - lost",0,IF(AND(J453="Sold",K453&lt;&gt;""),K453,"")))</f>
        <v/>
      </c>
      <c r="N453" s="8">
        <f>IF(OR(M453="",E453=""),"",E453*M453/100-IF(ISNUMBER(L453),L453,0))</f>
        <v/>
      </c>
      <c r="O453" s="8">
        <f>IF(OR(N453="",H453=""),"",N453-H453)</f>
        <v/>
      </c>
      <c r="P453" s="9">
        <f>IF(OR(O453="",H453="",H453=0),"",O453/H453)</f>
        <v/>
      </c>
      <c r="Q453" s="18">
        <f>IF(H453="","",IF(J453="","Open",J453))</f>
        <v/>
      </c>
      <c r="R453" s="7">
        <f>IF(OR(J453="Settled - won",J453="Settled - lost"),1,0)</f>
        <v/>
      </c>
      <c r="S453" s="7">
        <f>IF(J453="Settled - won",1,0)</f>
        <v/>
      </c>
      <c r="T453" s="19">
        <f>IF(ISNUMBER(F453),F453/100,0)</f>
        <v/>
      </c>
      <c r="U453" s="10">
        <f>IF(R453=1,(T453-S453)^2,0)</f>
        <v/>
      </c>
    </row>
    <row r="454">
      <c r="A454" s="13" t="n"/>
      <c r="B454" s="14" t="n"/>
      <c r="C454" s="14" t="n"/>
      <c r="D454" s="14" t="n"/>
      <c r="E454" s="14" t="n"/>
      <c r="F454" s="15" t="n"/>
      <c r="G454" s="16" t="n"/>
      <c r="H454" s="8">
        <f>IF(OR(E454="",F454=""),"",E454*F454/100+IF(ISNUMBER(G454),G454,0))</f>
        <v/>
      </c>
      <c r="I454" s="9">
        <f>IF(F454="","",F454/100)</f>
        <v/>
      </c>
      <c r="J454" s="14" t="n"/>
      <c r="K454" s="15" t="n"/>
      <c r="L454" s="16" t="n"/>
      <c r="M454" s="17">
        <f>IF(J454="Settled - won",100,IF(J454="Settled - lost",0,IF(AND(J454="Sold",K454&lt;&gt;""),K454,"")))</f>
        <v/>
      </c>
      <c r="N454" s="8">
        <f>IF(OR(M454="",E454=""),"",E454*M454/100-IF(ISNUMBER(L454),L454,0))</f>
        <v/>
      </c>
      <c r="O454" s="8">
        <f>IF(OR(N454="",H454=""),"",N454-H454)</f>
        <v/>
      </c>
      <c r="P454" s="9">
        <f>IF(OR(O454="",H454="",H454=0),"",O454/H454)</f>
        <v/>
      </c>
      <c r="Q454" s="18">
        <f>IF(H454="","",IF(J454="","Open",J454))</f>
        <v/>
      </c>
      <c r="R454" s="7">
        <f>IF(OR(J454="Settled - won",J454="Settled - lost"),1,0)</f>
        <v/>
      </c>
      <c r="S454" s="7">
        <f>IF(J454="Settled - won",1,0)</f>
        <v/>
      </c>
      <c r="T454" s="19">
        <f>IF(ISNUMBER(F454),F454/100,0)</f>
        <v/>
      </c>
      <c r="U454" s="10">
        <f>IF(R454=1,(T454-S454)^2,0)</f>
        <v/>
      </c>
    </row>
    <row r="455">
      <c r="A455" s="13" t="n"/>
      <c r="B455" s="14" t="n"/>
      <c r="C455" s="14" t="n"/>
      <c r="D455" s="14" t="n"/>
      <c r="E455" s="14" t="n"/>
      <c r="F455" s="15" t="n"/>
      <c r="G455" s="16" t="n"/>
      <c r="H455" s="8">
        <f>IF(OR(E455="",F455=""),"",E455*F455/100+IF(ISNUMBER(G455),G455,0))</f>
        <v/>
      </c>
      <c r="I455" s="9">
        <f>IF(F455="","",F455/100)</f>
        <v/>
      </c>
      <c r="J455" s="14" t="n"/>
      <c r="K455" s="15" t="n"/>
      <c r="L455" s="16" t="n"/>
      <c r="M455" s="17">
        <f>IF(J455="Settled - won",100,IF(J455="Settled - lost",0,IF(AND(J455="Sold",K455&lt;&gt;""),K455,"")))</f>
        <v/>
      </c>
      <c r="N455" s="8">
        <f>IF(OR(M455="",E455=""),"",E455*M455/100-IF(ISNUMBER(L455),L455,0))</f>
        <v/>
      </c>
      <c r="O455" s="8">
        <f>IF(OR(N455="",H455=""),"",N455-H455)</f>
        <v/>
      </c>
      <c r="P455" s="9">
        <f>IF(OR(O455="",H455="",H455=0),"",O455/H455)</f>
        <v/>
      </c>
      <c r="Q455" s="18">
        <f>IF(H455="","",IF(J455="","Open",J455))</f>
        <v/>
      </c>
      <c r="R455" s="7">
        <f>IF(OR(J455="Settled - won",J455="Settled - lost"),1,0)</f>
        <v/>
      </c>
      <c r="S455" s="7">
        <f>IF(J455="Settled - won",1,0)</f>
        <v/>
      </c>
      <c r="T455" s="19">
        <f>IF(ISNUMBER(F455),F455/100,0)</f>
        <v/>
      </c>
      <c r="U455" s="10">
        <f>IF(R455=1,(T455-S455)^2,0)</f>
        <v/>
      </c>
    </row>
    <row r="456">
      <c r="A456" s="13" t="n"/>
      <c r="B456" s="14" t="n"/>
      <c r="C456" s="14" t="n"/>
      <c r="D456" s="14" t="n"/>
      <c r="E456" s="14" t="n"/>
      <c r="F456" s="15" t="n"/>
      <c r="G456" s="16" t="n"/>
      <c r="H456" s="8">
        <f>IF(OR(E456="",F456=""),"",E456*F456/100+IF(ISNUMBER(G456),G456,0))</f>
        <v/>
      </c>
      <c r="I456" s="9">
        <f>IF(F456="","",F456/100)</f>
        <v/>
      </c>
      <c r="J456" s="14" t="n"/>
      <c r="K456" s="15" t="n"/>
      <c r="L456" s="16" t="n"/>
      <c r="M456" s="17">
        <f>IF(J456="Settled - won",100,IF(J456="Settled - lost",0,IF(AND(J456="Sold",K456&lt;&gt;""),K456,"")))</f>
        <v/>
      </c>
      <c r="N456" s="8">
        <f>IF(OR(M456="",E456=""),"",E456*M456/100-IF(ISNUMBER(L456),L456,0))</f>
        <v/>
      </c>
      <c r="O456" s="8">
        <f>IF(OR(N456="",H456=""),"",N456-H456)</f>
        <v/>
      </c>
      <c r="P456" s="9">
        <f>IF(OR(O456="",H456="",H456=0),"",O456/H456)</f>
        <v/>
      </c>
      <c r="Q456" s="18">
        <f>IF(H456="","",IF(J456="","Open",J456))</f>
        <v/>
      </c>
      <c r="R456" s="7">
        <f>IF(OR(J456="Settled - won",J456="Settled - lost"),1,0)</f>
        <v/>
      </c>
      <c r="S456" s="7">
        <f>IF(J456="Settled - won",1,0)</f>
        <v/>
      </c>
      <c r="T456" s="19">
        <f>IF(ISNUMBER(F456),F456/100,0)</f>
        <v/>
      </c>
      <c r="U456" s="10">
        <f>IF(R456=1,(T456-S456)^2,0)</f>
        <v/>
      </c>
    </row>
    <row r="457">
      <c r="A457" s="13" t="n"/>
      <c r="B457" s="14" t="n"/>
      <c r="C457" s="14" t="n"/>
      <c r="D457" s="14" t="n"/>
      <c r="E457" s="14" t="n"/>
      <c r="F457" s="15" t="n"/>
      <c r="G457" s="16" t="n"/>
      <c r="H457" s="8">
        <f>IF(OR(E457="",F457=""),"",E457*F457/100+IF(ISNUMBER(G457),G457,0))</f>
        <v/>
      </c>
      <c r="I457" s="9">
        <f>IF(F457="","",F457/100)</f>
        <v/>
      </c>
      <c r="J457" s="14" t="n"/>
      <c r="K457" s="15" t="n"/>
      <c r="L457" s="16" t="n"/>
      <c r="M457" s="17">
        <f>IF(J457="Settled - won",100,IF(J457="Settled - lost",0,IF(AND(J457="Sold",K457&lt;&gt;""),K457,"")))</f>
        <v/>
      </c>
      <c r="N457" s="8">
        <f>IF(OR(M457="",E457=""),"",E457*M457/100-IF(ISNUMBER(L457),L457,0))</f>
        <v/>
      </c>
      <c r="O457" s="8">
        <f>IF(OR(N457="",H457=""),"",N457-H457)</f>
        <v/>
      </c>
      <c r="P457" s="9">
        <f>IF(OR(O457="",H457="",H457=0),"",O457/H457)</f>
        <v/>
      </c>
      <c r="Q457" s="18">
        <f>IF(H457="","",IF(J457="","Open",J457))</f>
        <v/>
      </c>
      <c r="R457" s="7">
        <f>IF(OR(J457="Settled - won",J457="Settled - lost"),1,0)</f>
        <v/>
      </c>
      <c r="S457" s="7">
        <f>IF(J457="Settled - won",1,0)</f>
        <v/>
      </c>
      <c r="T457" s="19">
        <f>IF(ISNUMBER(F457),F457/100,0)</f>
        <v/>
      </c>
      <c r="U457" s="10">
        <f>IF(R457=1,(T457-S457)^2,0)</f>
        <v/>
      </c>
    </row>
    <row r="458">
      <c r="A458" s="13" t="n"/>
      <c r="B458" s="14" t="n"/>
      <c r="C458" s="14" t="n"/>
      <c r="D458" s="14" t="n"/>
      <c r="E458" s="14" t="n"/>
      <c r="F458" s="15" t="n"/>
      <c r="G458" s="16" t="n"/>
      <c r="H458" s="8">
        <f>IF(OR(E458="",F458=""),"",E458*F458/100+IF(ISNUMBER(G458),G458,0))</f>
        <v/>
      </c>
      <c r="I458" s="9">
        <f>IF(F458="","",F458/100)</f>
        <v/>
      </c>
      <c r="J458" s="14" t="n"/>
      <c r="K458" s="15" t="n"/>
      <c r="L458" s="16" t="n"/>
      <c r="M458" s="17">
        <f>IF(J458="Settled - won",100,IF(J458="Settled - lost",0,IF(AND(J458="Sold",K458&lt;&gt;""),K458,"")))</f>
        <v/>
      </c>
      <c r="N458" s="8">
        <f>IF(OR(M458="",E458=""),"",E458*M458/100-IF(ISNUMBER(L458),L458,0))</f>
        <v/>
      </c>
      <c r="O458" s="8">
        <f>IF(OR(N458="",H458=""),"",N458-H458)</f>
        <v/>
      </c>
      <c r="P458" s="9">
        <f>IF(OR(O458="",H458="",H458=0),"",O458/H458)</f>
        <v/>
      </c>
      <c r="Q458" s="18">
        <f>IF(H458="","",IF(J458="","Open",J458))</f>
        <v/>
      </c>
      <c r="R458" s="7">
        <f>IF(OR(J458="Settled - won",J458="Settled - lost"),1,0)</f>
        <v/>
      </c>
      <c r="S458" s="7">
        <f>IF(J458="Settled - won",1,0)</f>
        <v/>
      </c>
      <c r="T458" s="19">
        <f>IF(ISNUMBER(F458),F458/100,0)</f>
        <v/>
      </c>
      <c r="U458" s="10">
        <f>IF(R458=1,(T458-S458)^2,0)</f>
        <v/>
      </c>
    </row>
    <row r="459">
      <c r="A459" s="13" t="n"/>
      <c r="B459" s="14" t="n"/>
      <c r="C459" s="14" t="n"/>
      <c r="D459" s="14" t="n"/>
      <c r="E459" s="14" t="n"/>
      <c r="F459" s="15" t="n"/>
      <c r="G459" s="16" t="n"/>
      <c r="H459" s="8">
        <f>IF(OR(E459="",F459=""),"",E459*F459/100+IF(ISNUMBER(G459),G459,0))</f>
        <v/>
      </c>
      <c r="I459" s="9">
        <f>IF(F459="","",F459/100)</f>
        <v/>
      </c>
      <c r="J459" s="14" t="n"/>
      <c r="K459" s="15" t="n"/>
      <c r="L459" s="16" t="n"/>
      <c r="M459" s="17">
        <f>IF(J459="Settled - won",100,IF(J459="Settled - lost",0,IF(AND(J459="Sold",K459&lt;&gt;""),K459,"")))</f>
        <v/>
      </c>
      <c r="N459" s="8">
        <f>IF(OR(M459="",E459=""),"",E459*M459/100-IF(ISNUMBER(L459),L459,0))</f>
        <v/>
      </c>
      <c r="O459" s="8">
        <f>IF(OR(N459="",H459=""),"",N459-H459)</f>
        <v/>
      </c>
      <c r="P459" s="9">
        <f>IF(OR(O459="",H459="",H459=0),"",O459/H459)</f>
        <v/>
      </c>
      <c r="Q459" s="18">
        <f>IF(H459="","",IF(J459="","Open",J459))</f>
        <v/>
      </c>
      <c r="R459" s="7">
        <f>IF(OR(J459="Settled - won",J459="Settled - lost"),1,0)</f>
        <v/>
      </c>
      <c r="S459" s="7">
        <f>IF(J459="Settled - won",1,0)</f>
        <v/>
      </c>
      <c r="T459" s="19">
        <f>IF(ISNUMBER(F459),F459/100,0)</f>
        <v/>
      </c>
      <c r="U459" s="10">
        <f>IF(R459=1,(T459-S459)^2,0)</f>
        <v/>
      </c>
    </row>
    <row r="460">
      <c r="A460" s="13" t="n"/>
      <c r="B460" s="14" t="n"/>
      <c r="C460" s="14" t="n"/>
      <c r="D460" s="14" t="n"/>
      <c r="E460" s="14" t="n"/>
      <c r="F460" s="15" t="n"/>
      <c r="G460" s="16" t="n"/>
      <c r="H460" s="8">
        <f>IF(OR(E460="",F460=""),"",E460*F460/100+IF(ISNUMBER(G460),G460,0))</f>
        <v/>
      </c>
      <c r="I460" s="9">
        <f>IF(F460="","",F460/100)</f>
        <v/>
      </c>
      <c r="J460" s="14" t="n"/>
      <c r="K460" s="15" t="n"/>
      <c r="L460" s="16" t="n"/>
      <c r="M460" s="17">
        <f>IF(J460="Settled - won",100,IF(J460="Settled - lost",0,IF(AND(J460="Sold",K460&lt;&gt;""),K460,"")))</f>
        <v/>
      </c>
      <c r="N460" s="8">
        <f>IF(OR(M460="",E460=""),"",E460*M460/100-IF(ISNUMBER(L460),L460,0))</f>
        <v/>
      </c>
      <c r="O460" s="8">
        <f>IF(OR(N460="",H460=""),"",N460-H460)</f>
        <v/>
      </c>
      <c r="P460" s="9">
        <f>IF(OR(O460="",H460="",H460=0),"",O460/H460)</f>
        <v/>
      </c>
      <c r="Q460" s="18">
        <f>IF(H460="","",IF(J460="","Open",J460))</f>
        <v/>
      </c>
      <c r="R460" s="7">
        <f>IF(OR(J460="Settled - won",J460="Settled - lost"),1,0)</f>
        <v/>
      </c>
      <c r="S460" s="7">
        <f>IF(J460="Settled - won",1,0)</f>
        <v/>
      </c>
      <c r="T460" s="19">
        <f>IF(ISNUMBER(F460),F460/100,0)</f>
        <v/>
      </c>
      <c r="U460" s="10">
        <f>IF(R460=1,(T460-S460)^2,0)</f>
        <v/>
      </c>
    </row>
    <row r="461">
      <c r="A461" s="13" t="n"/>
      <c r="B461" s="14" t="n"/>
      <c r="C461" s="14" t="n"/>
      <c r="D461" s="14" t="n"/>
      <c r="E461" s="14" t="n"/>
      <c r="F461" s="15" t="n"/>
      <c r="G461" s="16" t="n"/>
      <c r="H461" s="8">
        <f>IF(OR(E461="",F461=""),"",E461*F461/100+IF(ISNUMBER(G461),G461,0))</f>
        <v/>
      </c>
      <c r="I461" s="9">
        <f>IF(F461="","",F461/100)</f>
        <v/>
      </c>
      <c r="J461" s="14" t="n"/>
      <c r="K461" s="15" t="n"/>
      <c r="L461" s="16" t="n"/>
      <c r="M461" s="17">
        <f>IF(J461="Settled - won",100,IF(J461="Settled - lost",0,IF(AND(J461="Sold",K461&lt;&gt;""),K461,"")))</f>
        <v/>
      </c>
      <c r="N461" s="8">
        <f>IF(OR(M461="",E461=""),"",E461*M461/100-IF(ISNUMBER(L461),L461,0))</f>
        <v/>
      </c>
      <c r="O461" s="8">
        <f>IF(OR(N461="",H461=""),"",N461-H461)</f>
        <v/>
      </c>
      <c r="P461" s="9">
        <f>IF(OR(O461="",H461="",H461=0),"",O461/H461)</f>
        <v/>
      </c>
      <c r="Q461" s="18">
        <f>IF(H461="","",IF(J461="","Open",J461))</f>
        <v/>
      </c>
      <c r="R461" s="7">
        <f>IF(OR(J461="Settled - won",J461="Settled - lost"),1,0)</f>
        <v/>
      </c>
      <c r="S461" s="7">
        <f>IF(J461="Settled - won",1,0)</f>
        <v/>
      </c>
      <c r="T461" s="19">
        <f>IF(ISNUMBER(F461),F461/100,0)</f>
        <v/>
      </c>
      <c r="U461" s="10">
        <f>IF(R461=1,(T461-S461)^2,0)</f>
        <v/>
      </c>
    </row>
    <row r="462">
      <c r="A462" s="13" t="n"/>
      <c r="B462" s="14" t="n"/>
      <c r="C462" s="14" t="n"/>
      <c r="D462" s="14" t="n"/>
      <c r="E462" s="14" t="n"/>
      <c r="F462" s="15" t="n"/>
      <c r="G462" s="16" t="n"/>
      <c r="H462" s="8">
        <f>IF(OR(E462="",F462=""),"",E462*F462/100+IF(ISNUMBER(G462),G462,0))</f>
        <v/>
      </c>
      <c r="I462" s="9">
        <f>IF(F462="","",F462/100)</f>
        <v/>
      </c>
      <c r="J462" s="14" t="n"/>
      <c r="K462" s="15" t="n"/>
      <c r="L462" s="16" t="n"/>
      <c r="M462" s="17">
        <f>IF(J462="Settled - won",100,IF(J462="Settled - lost",0,IF(AND(J462="Sold",K462&lt;&gt;""),K462,"")))</f>
        <v/>
      </c>
      <c r="N462" s="8">
        <f>IF(OR(M462="",E462=""),"",E462*M462/100-IF(ISNUMBER(L462),L462,0))</f>
        <v/>
      </c>
      <c r="O462" s="8">
        <f>IF(OR(N462="",H462=""),"",N462-H462)</f>
        <v/>
      </c>
      <c r="P462" s="9">
        <f>IF(OR(O462="",H462="",H462=0),"",O462/H462)</f>
        <v/>
      </c>
      <c r="Q462" s="18">
        <f>IF(H462="","",IF(J462="","Open",J462))</f>
        <v/>
      </c>
      <c r="R462" s="7">
        <f>IF(OR(J462="Settled - won",J462="Settled - lost"),1,0)</f>
        <v/>
      </c>
      <c r="S462" s="7">
        <f>IF(J462="Settled - won",1,0)</f>
        <v/>
      </c>
      <c r="T462" s="19">
        <f>IF(ISNUMBER(F462),F462/100,0)</f>
        <v/>
      </c>
      <c r="U462" s="10">
        <f>IF(R462=1,(T462-S462)^2,0)</f>
        <v/>
      </c>
    </row>
    <row r="463">
      <c r="A463" s="13" t="n"/>
      <c r="B463" s="14" t="n"/>
      <c r="C463" s="14" t="n"/>
      <c r="D463" s="14" t="n"/>
      <c r="E463" s="14" t="n"/>
      <c r="F463" s="15" t="n"/>
      <c r="G463" s="16" t="n"/>
      <c r="H463" s="8">
        <f>IF(OR(E463="",F463=""),"",E463*F463/100+IF(ISNUMBER(G463),G463,0))</f>
        <v/>
      </c>
      <c r="I463" s="9">
        <f>IF(F463="","",F463/100)</f>
        <v/>
      </c>
      <c r="J463" s="14" t="n"/>
      <c r="K463" s="15" t="n"/>
      <c r="L463" s="16" t="n"/>
      <c r="M463" s="17">
        <f>IF(J463="Settled - won",100,IF(J463="Settled - lost",0,IF(AND(J463="Sold",K463&lt;&gt;""),K463,"")))</f>
        <v/>
      </c>
      <c r="N463" s="8">
        <f>IF(OR(M463="",E463=""),"",E463*M463/100-IF(ISNUMBER(L463),L463,0))</f>
        <v/>
      </c>
      <c r="O463" s="8">
        <f>IF(OR(N463="",H463=""),"",N463-H463)</f>
        <v/>
      </c>
      <c r="P463" s="9">
        <f>IF(OR(O463="",H463="",H463=0),"",O463/H463)</f>
        <v/>
      </c>
      <c r="Q463" s="18">
        <f>IF(H463="","",IF(J463="","Open",J463))</f>
        <v/>
      </c>
      <c r="R463" s="7">
        <f>IF(OR(J463="Settled - won",J463="Settled - lost"),1,0)</f>
        <v/>
      </c>
      <c r="S463" s="7">
        <f>IF(J463="Settled - won",1,0)</f>
        <v/>
      </c>
      <c r="T463" s="19">
        <f>IF(ISNUMBER(F463),F463/100,0)</f>
        <v/>
      </c>
      <c r="U463" s="10">
        <f>IF(R463=1,(T463-S463)^2,0)</f>
        <v/>
      </c>
    </row>
    <row r="464">
      <c r="A464" s="13" t="n"/>
      <c r="B464" s="14" t="n"/>
      <c r="C464" s="14" t="n"/>
      <c r="D464" s="14" t="n"/>
      <c r="E464" s="14" t="n"/>
      <c r="F464" s="15" t="n"/>
      <c r="G464" s="16" t="n"/>
      <c r="H464" s="8">
        <f>IF(OR(E464="",F464=""),"",E464*F464/100+IF(ISNUMBER(G464),G464,0))</f>
        <v/>
      </c>
      <c r="I464" s="9">
        <f>IF(F464="","",F464/100)</f>
        <v/>
      </c>
      <c r="J464" s="14" t="n"/>
      <c r="K464" s="15" t="n"/>
      <c r="L464" s="16" t="n"/>
      <c r="M464" s="17">
        <f>IF(J464="Settled - won",100,IF(J464="Settled - lost",0,IF(AND(J464="Sold",K464&lt;&gt;""),K464,"")))</f>
        <v/>
      </c>
      <c r="N464" s="8">
        <f>IF(OR(M464="",E464=""),"",E464*M464/100-IF(ISNUMBER(L464),L464,0))</f>
        <v/>
      </c>
      <c r="O464" s="8">
        <f>IF(OR(N464="",H464=""),"",N464-H464)</f>
        <v/>
      </c>
      <c r="P464" s="9">
        <f>IF(OR(O464="",H464="",H464=0),"",O464/H464)</f>
        <v/>
      </c>
      <c r="Q464" s="18">
        <f>IF(H464="","",IF(J464="","Open",J464))</f>
        <v/>
      </c>
      <c r="R464" s="7">
        <f>IF(OR(J464="Settled - won",J464="Settled - lost"),1,0)</f>
        <v/>
      </c>
      <c r="S464" s="7">
        <f>IF(J464="Settled - won",1,0)</f>
        <v/>
      </c>
      <c r="T464" s="19">
        <f>IF(ISNUMBER(F464),F464/100,0)</f>
        <v/>
      </c>
      <c r="U464" s="10">
        <f>IF(R464=1,(T464-S464)^2,0)</f>
        <v/>
      </c>
    </row>
    <row r="465">
      <c r="A465" s="13" t="n"/>
      <c r="B465" s="14" t="n"/>
      <c r="C465" s="14" t="n"/>
      <c r="D465" s="14" t="n"/>
      <c r="E465" s="14" t="n"/>
      <c r="F465" s="15" t="n"/>
      <c r="G465" s="16" t="n"/>
      <c r="H465" s="8">
        <f>IF(OR(E465="",F465=""),"",E465*F465/100+IF(ISNUMBER(G465),G465,0))</f>
        <v/>
      </c>
      <c r="I465" s="9">
        <f>IF(F465="","",F465/100)</f>
        <v/>
      </c>
      <c r="J465" s="14" t="n"/>
      <c r="K465" s="15" t="n"/>
      <c r="L465" s="16" t="n"/>
      <c r="M465" s="17">
        <f>IF(J465="Settled - won",100,IF(J465="Settled - lost",0,IF(AND(J465="Sold",K465&lt;&gt;""),K465,"")))</f>
        <v/>
      </c>
      <c r="N465" s="8">
        <f>IF(OR(M465="",E465=""),"",E465*M465/100-IF(ISNUMBER(L465),L465,0))</f>
        <v/>
      </c>
      <c r="O465" s="8">
        <f>IF(OR(N465="",H465=""),"",N465-H465)</f>
        <v/>
      </c>
      <c r="P465" s="9">
        <f>IF(OR(O465="",H465="",H465=0),"",O465/H465)</f>
        <v/>
      </c>
      <c r="Q465" s="18">
        <f>IF(H465="","",IF(J465="","Open",J465))</f>
        <v/>
      </c>
      <c r="R465" s="7">
        <f>IF(OR(J465="Settled - won",J465="Settled - lost"),1,0)</f>
        <v/>
      </c>
      <c r="S465" s="7">
        <f>IF(J465="Settled - won",1,0)</f>
        <v/>
      </c>
      <c r="T465" s="19">
        <f>IF(ISNUMBER(F465),F465/100,0)</f>
        <v/>
      </c>
      <c r="U465" s="10">
        <f>IF(R465=1,(T465-S465)^2,0)</f>
        <v/>
      </c>
    </row>
    <row r="466">
      <c r="A466" s="13" t="n"/>
      <c r="B466" s="14" t="n"/>
      <c r="C466" s="14" t="n"/>
      <c r="D466" s="14" t="n"/>
      <c r="E466" s="14" t="n"/>
      <c r="F466" s="15" t="n"/>
      <c r="G466" s="16" t="n"/>
      <c r="H466" s="8">
        <f>IF(OR(E466="",F466=""),"",E466*F466/100+IF(ISNUMBER(G466),G466,0))</f>
        <v/>
      </c>
      <c r="I466" s="9">
        <f>IF(F466="","",F466/100)</f>
        <v/>
      </c>
      <c r="J466" s="14" t="n"/>
      <c r="K466" s="15" t="n"/>
      <c r="L466" s="16" t="n"/>
      <c r="M466" s="17">
        <f>IF(J466="Settled - won",100,IF(J466="Settled - lost",0,IF(AND(J466="Sold",K466&lt;&gt;""),K466,"")))</f>
        <v/>
      </c>
      <c r="N466" s="8">
        <f>IF(OR(M466="",E466=""),"",E466*M466/100-IF(ISNUMBER(L466),L466,0))</f>
        <v/>
      </c>
      <c r="O466" s="8">
        <f>IF(OR(N466="",H466=""),"",N466-H466)</f>
        <v/>
      </c>
      <c r="P466" s="9">
        <f>IF(OR(O466="",H466="",H466=0),"",O466/H466)</f>
        <v/>
      </c>
      <c r="Q466" s="18">
        <f>IF(H466="","",IF(J466="","Open",J466))</f>
        <v/>
      </c>
      <c r="R466" s="7">
        <f>IF(OR(J466="Settled - won",J466="Settled - lost"),1,0)</f>
        <v/>
      </c>
      <c r="S466" s="7">
        <f>IF(J466="Settled - won",1,0)</f>
        <v/>
      </c>
      <c r="T466" s="19">
        <f>IF(ISNUMBER(F466),F466/100,0)</f>
        <v/>
      </c>
      <c r="U466" s="10">
        <f>IF(R466=1,(T466-S466)^2,0)</f>
        <v/>
      </c>
    </row>
    <row r="467">
      <c r="A467" s="13" t="n"/>
      <c r="B467" s="14" t="n"/>
      <c r="C467" s="14" t="n"/>
      <c r="D467" s="14" t="n"/>
      <c r="E467" s="14" t="n"/>
      <c r="F467" s="15" t="n"/>
      <c r="G467" s="16" t="n"/>
      <c r="H467" s="8">
        <f>IF(OR(E467="",F467=""),"",E467*F467/100+IF(ISNUMBER(G467),G467,0))</f>
        <v/>
      </c>
      <c r="I467" s="9">
        <f>IF(F467="","",F467/100)</f>
        <v/>
      </c>
      <c r="J467" s="14" t="n"/>
      <c r="K467" s="15" t="n"/>
      <c r="L467" s="16" t="n"/>
      <c r="M467" s="17">
        <f>IF(J467="Settled - won",100,IF(J467="Settled - lost",0,IF(AND(J467="Sold",K467&lt;&gt;""),K467,"")))</f>
        <v/>
      </c>
      <c r="N467" s="8">
        <f>IF(OR(M467="",E467=""),"",E467*M467/100-IF(ISNUMBER(L467),L467,0))</f>
        <v/>
      </c>
      <c r="O467" s="8">
        <f>IF(OR(N467="",H467=""),"",N467-H467)</f>
        <v/>
      </c>
      <c r="P467" s="9">
        <f>IF(OR(O467="",H467="",H467=0),"",O467/H467)</f>
        <v/>
      </c>
      <c r="Q467" s="18">
        <f>IF(H467="","",IF(J467="","Open",J467))</f>
        <v/>
      </c>
      <c r="R467" s="7">
        <f>IF(OR(J467="Settled - won",J467="Settled - lost"),1,0)</f>
        <v/>
      </c>
      <c r="S467" s="7">
        <f>IF(J467="Settled - won",1,0)</f>
        <v/>
      </c>
      <c r="T467" s="19">
        <f>IF(ISNUMBER(F467),F467/100,0)</f>
        <v/>
      </c>
      <c r="U467" s="10">
        <f>IF(R467=1,(T467-S467)^2,0)</f>
        <v/>
      </c>
    </row>
    <row r="468">
      <c r="A468" s="13" t="n"/>
      <c r="B468" s="14" t="n"/>
      <c r="C468" s="14" t="n"/>
      <c r="D468" s="14" t="n"/>
      <c r="E468" s="14" t="n"/>
      <c r="F468" s="15" t="n"/>
      <c r="G468" s="16" t="n"/>
      <c r="H468" s="8">
        <f>IF(OR(E468="",F468=""),"",E468*F468/100+IF(ISNUMBER(G468),G468,0))</f>
        <v/>
      </c>
      <c r="I468" s="9">
        <f>IF(F468="","",F468/100)</f>
        <v/>
      </c>
      <c r="J468" s="14" t="n"/>
      <c r="K468" s="15" t="n"/>
      <c r="L468" s="16" t="n"/>
      <c r="M468" s="17">
        <f>IF(J468="Settled - won",100,IF(J468="Settled - lost",0,IF(AND(J468="Sold",K468&lt;&gt;""),K468,"")))</f>
        <v/>
      </c>
      <c r="N468" s="8">
        <f>IF(OR(M468="",E468=""),"",E468*M468/100-IF(ISNUMBER(L468),L468,0))</f>
        <v/>
      </c>
      <c r="O468" s="8">
        <f>IF(OR(N468="",H468=""),"",N468-H468)</f>
        <v/>
      </c>
      <c r="P468" s="9">
        <f>IF(OR(O468="",H468="",H468=0),"",O468/H468)</f>
        <v/>
      </c>
      <c r="Q468" s="18">
        <f>IF(H468="","",IF(J468="","Open",J468))</f>
        <v/>
      </c>
      <c r="R468" s="7">
        <f>IF(OR(J468="Settled - won",J468="Settled - lost"),1,0)</f>
        <v/>
      </c>
      <c r="S468" s="7">
        <f>IF(J468="Settled - won",1,0)</f>
        <v/>
      </c>
      <c r="T468" s="19">
        <f>IF(ISNUMBER(F468),F468/100,0)</f>
        <v/>
      </c>
      <c r="U468" s="10">
        <f>IF(R468=1,(T468-S468)^2,0)</f>
        <v/>
      </c>
    </row>
    <row r="469">
      <c r="A469" s="13" t="n"/>
      <c r="B469" s="14" t="n"/>
      <c r="C469" s="14" t="n"/>
      <c r="D469" s="14" t="n"/>
      <c r="E469" s="14" t="n"/>
      <c r="F469" s="15" t="n"/>
      <c r="G469" s="16" t="n"/>
      <c r="H469" s="8">
        <f>IF(OR(E469="",F469=""),"",E469*F469/100+IF(ISNUMBER(G469),G469,0))</f>
        <v/>
      </c>
      <c r="I469" s="9">
        <f>IF(F469="","",F469/100)</f>
        <v/>
      </c>
      <c r="J469" s="14" t="n"/>
      <c r="K469" s="15" t="n"/>
      <c r="L469" s="16" t="n"/>
      <c r="M469" s="17">
        <f>IF(J469="Settled - won",100,IF(J469="Settled - lost",0,IF(AND(J469="Sold",K469&lt;&gt;""),K469,"")))</f>
        <v/>
      </c>
      <c r="N469" s="8">
        <f>IF(OR(M469="",E469=""),"",E469*M469/100-IF(ISNUMBER(L469),L469,0))</f>
        <v/>
      </c>
      <c r="O469" s="8">
        <f>IF(OR(N469="",H469=""),"",N469-H469)</f>
        <v/>
      </c>
      <c r="P469" s="9">
        <f>IF(OR(O469="",H469="",H469=0),"",O469/H469)</f>
        <v/>
      </c>
      <c r="Q469" s="18">
        <f>IF(H469="","",IF(J469="","Open",J469))</f>
        <v/>
      </c>
      <c r="R469" s="7">
        <f>IF(OR(J469="Settled - won",J469="Settled - lost"),1,0)</f>
        <v/>
      </c>
      <c r="S469" s="7">
        <f>IF(J469="Settled - won",1,0)</f>
        <v/>
      </c>
      <c r="T469" s="19">
        <f>IF(ISNUMBER(F469),F469/100,0)</f>
        <v/>
      </c>
      <c r="U469" s="10">
        <f>IF(R469=1,(T469-S469)^2,0)</f>
        <v/>
      </c>
    </row>
    <row r="470">
      <c r="A470" s="13" t="n"/>
      <c r="B470" s="14" t="n"/>
      <c r="C470" s="14" t="n"/>
      <c r="D470" s="14" t="n"/>
      <c r="E470" s="14" t="n"/>
      <c r="F470" s="15" t="n"/>
      <c r="G470" s="16" t="n"/>
      <c r="H470" s="8">
        <f>IF(OR(E470="",F470=""),"",E470*F470/100+IF(ISNUMBER(G470),G470,0))</f>
        <v/>
      </c>
      <c r="I470" s="9">
        <f>IF(F470="","",F470/100)</f>
        <v/>
      </c>
      <c r="J470" s="14" t="n"/>
      <c r="K470" s="15" t="n"/>
      <c r="L470" s="16" t="n"/>
      <c r="M470" s="17">
        <f>IF(J470="Settled - won",100,IF(J470="Settled - lost",0,IF(AND(J470="Sold",K470&lt;&gt;""),K470,"")))</f>
        <v/>
      </c>
      <c r="N470" s="8">
        <f>IF(OR(M470="",E470=""),"",E470*M470/100-IF(ISNUMBER(L470),L470,0))</f>
        <v/>
      </c>
      <c r="O470" s="8">
        <f>IF(OR(N470="",H470=""),"",N470-H470)</f>
        <v/>
      </c>
      <c r="P470" s="9">
        <f>IF(OR(O470="",H470="",H470=0),"",O470/H470)</f>
        <v/>
      </c>
      <c r="Q470" s="18">
        <f>IF(H470="","",IF(J470="","Open",J470))</f>
        <v/>
      </c>
      <c r="R470" s="7">
        <f>IF(OR(J470="Settled - won",J470="Settled - lost"),1,0)</f>
        <v/>
      </c>
      <c r="S470" s="7">
        <f>IF(J470="Settled - won",1,0)</f>
        <v/>
      </c>
      <c r="T470" s="19">
        <f>IF(ISNUMBER(F470),F470/100,0)</f>
        <v/>
      </c>
      <c r="U470" s="10">
        <f>IF(R470=1,(T470-S470)^2,0)</f>
        <v/>
      </c>
    </row>
    <row r="471">
      <c r="A471" s="13" t="n"/>
      <c r="B471" s="14" t="n"/>
      <c r="C471" s="14" t="n"/>
      <c r="D471" s="14" t="n"/>
      <c r="E471" s="14" t="n"/>
      <c r="F471" s="15" t="n"/>
      <c r="G471" s="16" t="n"/>
      <c r="H471" s="8">
        <f>IF(OR(E471="",F471=""),"",E471*F471/100+IF(ISNUMBER(G471),G471,0))</f>
        <v/>
      </c>
      <c r="I471" s="9">
        <f>IF(F471="","",F471/100)</f>
        <v/>
      </c>
      <c r="J471" s="14" t="n"/>
      <c r="K471" s="15" t="n"/>
      <c r="L471" s="16" t="n"/>
      <c r="M471" s="17">
        <f>IF(J471="Settled - won",100,IF(J471="Settled - lost",0,IF(AND(J471="Sold",K471&lt;&gt;""),K471,"")))</f>
        <v/>
      </c>
      <c r="N471" s="8">
        <f>IF(OR(M471="",E471=""),"",E471*M471/100-IF(ISNUMBER(L471),L471,0))</f>
        <v/>
      </c>
      <c r="O471" s="8">
        <f>IF(OR(N471="",H471=""),"",N471-H471)</f>
        <v/>
      </c>
      <c r="P471" s="9">
        <f>IF(OR(O471="",H471="",H471=0),"",O471/H471)</f>
        <v/>
      </c>
      <c r="Q471" s="18">
        <f>IF(H471="","",IF(J471="","Open",J471))</f>
        <v/>
      </c>
      <c r="R471" s="7">
        <f>IF(OR(J471="Settled - won",J471="Settled - lost"),1,0)</f>
        <v/>
      </c>
      <c r="S471" s="7">
        <f>IF(J471="Settled - won",1,0)</f>
        <v/>
      </c>
      <c r="T471" s="19">
        <f>IF(ISNUMBER(F471),F471/100,0)</f>
        <v/>
      </c>
      <c r="U471" s="10">
        <f>IF(R471=1,(T471-S471)^2,0)</f>
        <v/>
      </c>
    </row>
    <row r="472">
      <c r="A472" s="13" t="n"/>
      <c r="B472" s="14" t="n"/>
      <c r="C472" s="14" t="n"/>
      <c r="D472" s="14" t="n"/>
      <c r="E472" s="14" t="n"/>
      <c r="F472" s="15" t="n"/>
      <c r="G472" s="16" t="n"/>
      <c r="H472" s="8">
        <f>IF(OR(E472="",F472=""),"",E472*F472/100+IF(ISNUMBER(G472),G472,0))</f>
        <v/>
      </c>
      <c r="I472" s="9">
        <f>IF(F472="","",F472/100)</f>
        <v/>
      </c>
      <c r="J472" s="14" t="n"/>
      <c r="K472" s="15" t="n"/>
      <c r="L472" s="16" t="n"/>
      <c r="M472" s="17">
        <f>IF(J472="Settled - won",100,IF(J472="Settled - lost",0,IF(AND(J472="Sold",K472&lt;&gt;""),K472,"")))</f>
        <v/>
      </c>
      <c r="N472" s="8">
        <f>IF(OR(M472="",E472=""),"",E472*M472/100-IF(ISNUMBER(L472),L472,0))</f>
        <v/>
      </c>
      <c r="O472" s="8">
        <f>IF(OR(N472="",H472=""),"",N472-H472)</f>
        <v/>
      </c>
      <c r="P472" s="9">
        <f>IF(OR(O472="",H472="",H472=0),"",O472/H472)</f>
        <v/>
      </c>
      <c r="Q472" s="18">
        <f>IF(H472="","",IF(J472="","Open",J472))</f>
        <v/>
      </c>
      <c r="R472" s="7">
        <f>IF(OR(J472="Settled - won",J472="Settled - lost"),1,0)</f>
        <v/>
      </c>
      <c r="S472" s="7">
        <f>IF(J472="Settled - won",1,0)</f>
        <v/>
      </c>
      <c r="T472" s="19">
        <f>IF(ISNUMBER(F472),F472/100,0)</f>
        <v/>
      </c>
      <c r="U472" s="10">
        <f>IF(R472=1,(T472-S472)^2,0)</f>
        <v/>
      </c>
    </row>
    <row r="473">
      <c r="A473" s="13" t="n"/>
      <c r="B473" s="14" t="n"/>
      <c r="C473" s="14" t="n"/>
      <c r="D473" s="14" t="n"/>
      <c r="E473" s="14" t="n"/>
      <c r="F473" s="15" t="n"/>
      <c r="G473" s="16" t="n"/>
      <c r="H473" s="8">
        <f>IF(OR(E473="",F473=""),"",E473*F473/100+IF(ISNUMBER(G473),G473,0))</f>
        <v/>
      </c>
      <c r="I473" s="9">
        <f>IF(F473="","",F473/100)</f>
        <v/>
      </c>
      <c r="J473" s="14" t="n"/>
      <c r="K473" s="15" t="n"/>
      <c r="L473" s="16" t="n"/>
      <c r="M473" s="17">
        <f>IF(J473="Settled - won",100,IF(J473="Settled - lost",0,IF(AND(J473="Sold",K473&lt;&gt;""),K473,"")))</f>
        <v/>
      </c>
      <c r="N473" s="8">
        <f>IF(OR(M473="",E473=""),"",E473*M473/100-IF(ISNUMBER(L473),L473,0))</f>
        <v/>
      </c>
      <c r="O473" s="8">
        <f>IF(OR(N473="",H473=""),"",N473-H473)</f>
        <v/>
      </c>
      <c r="P473" s="9">
        <f>IF(OR(O473="",H473="",H473=0),"",O473/H473)</f>
        <v/>
      </c>
      <c r="Q473" s="18">
        <f>IF(H473="","",IF(J473="","Open",J473))</f>
        <v/>
      </c>
      <c r="R473" s="7">
        <f>IF(OR(J473="Settled - won",J473="Settled - lost"),1,0)</f>
        <v/>
      </c>
      <c r="S473" s="7">
        <f>IF(J473="Settled - won",1,0)</f>
        <v/>
      </c>
      <c r="T473" s="19">
        <f>IF(ISNUMBER(F473),F473/100,0)</f>
        <v/>
      </c>
      <c r="U473" s="10">
        <f>IF(R473=1,(T473-S473)^2,0)</f>
        <v/>
      </c>
    </row>
    <row r="474">
      <c r="A474" s="13" t="n"/>
      <c r="B474" s="14" t="n"/>
      <c r="C474" s="14" t="n"/>
      <c r="D474" s="14" t="n"/>
      <c r="E474" s="14" t="n"/>
      <c r="F474" s="15" t="n"/>
      <c r="G474" s="16" t="n"/>
      <c r="H474" s="8">
        <f>IF(OR(E474="",F474=""),"",E474*F474/100+IF(ISNUMBER(G474),G474,0))</f>
        <v/>
      </c>
      <c r="I474" s="9">
        <f>IF(F474="","",F474/100)</f>
        <v/>
      </c>
      <c r="J474" s="14" t="n"/>
      <c r="K474" s="15" t="n"/>
      <c r="L474" s="16" t="n"/>
      <c r="M474" s="17">
        <f>IF(J474="Settled - won",100,IF(J474="Settled - lost",0,IF(AND(J474="Sold",K474&lt;&gt;""),K474,"")))</f>
        <v/>
      </c>
      <c r="N474" s="8">
        <f>IF(OR(M474="",E474=""),"",E474*M474/100-IF(ISNUMBER(L474),L474,0))</f>
        <v/>
      </c>
      <c r="O474" s="8">
        <f>IF(OR(N474="",H474=""),"",N474-H474)</f>
        <v/>
      </c>
      <c r="P474" s="9">
        <f>IF(OR(O474="",H474="",H474=0),"",O474/H474)</f>
        <v/>
      </c>
      <c r="Q474" s="18">
        <f>IF(H474="","",IF(J474="","Open",J474))</f>
        <v/>
      </c>
      <c r="R474" s="7">
        <f>IF(OR(J474="Settled - won",J474="Settled - lost"),1,0)</f>
        <v/>
      </c>
      <c r="S474" s="7">
        <f>IF(J474="Settled - won",1,0)</f>
        <v/>
      </c>
      <c r="T474" s="19">
        <f>IF(ISNUMBER(F474),F474/100,0)</f>
        <v/>
      </c>
      <c r="U474" s="10">
        <f>IF(R474=1,(T474-S474)^2,0)</f>
        <v/>
      </c>
    </row>
    <row r="475">
      <c r="A475" s="13" t="n"/>
      <c r="B475" s="14" t="n"/>
      <c r="C475" s="14" t="n"/>
      <c r="D475" s="14" t="n"/>
      <c r="E475" s="14" t="n"/>
      <c r="F475" s="15" t="n"/>
      <c r="G475" s="16" t="n"/>
      <c r="H475" s="8">
        <f>IF(OR(E475="",F475=""),"",E475*F475/100+IF(ISNUMBER(G475),G475,0))</f>
        <v/>
      </c>
      <c r="I475" s="9">
        <f>IF(F475="","",F475/100)</f>
        <v/>
      </c>
      <c r="J475" s="14" t="n"/>
      <c r="K475" s="15" t="n"/>
      <c r="L475" s="16" t="n"/>
      <c r="M475" s="17">
        <f>IF(J475="Settled - won",100,IF(J475="Settled - lost",0,IF(AND(J475="Sold",K475&lt;&gt;""),K475,"")))</f>
        <v/>
      </c>
      <c r="N475" s="8">
        <f>IF(OR(M475="",E475=""),"",E475*M475/100-IF(ISNUMBER(L475),L475,0))</f>
        <v/>
      </c>
      <c r="O475" s="8">
        <f>IF(OR(N475="",H475=""),"",N475-H475)</f>
        <v/>
      </c>
      <c r="P475" s="9">
        <f>IF(OR(O475="",H475="",H475=0),"",O475/H475)</f>
        <v/>
      </c>
      <c r="Q475" s="18">
        <f>IF(H475="","",IF(J475="","Open",J475))</f>
        <v/>
      </c>
      <c r="R475" s="7">
        <f>IF(OR(J475="Settled - won",J475="Settled - lost"),1,0)</f>
        <v/>
      </c>
      <c r="S475" s="7">
        <f>IF(J475="Settled - won",1,0)</f>
        <v/>
      </c>
      <c r="T475" s="19">
        <f>IF(ISNUMBER(F475),F475/100,0)</f>
        <v/>
      </c>
      <c r="U475" s="10">
        <f>IF(R475=1,(T475-S475)^2,0)</f>
        <v/>
      </c>
    </row>
    <row r="476">
      <c r="A476" s="13" t="n"/>
      <c r="B476" s="14" t="n"/>
      <c r="C476" s="14" t="n"/>
      <c r="D476" s="14" t="n"/>
      <c r="E476" s="14" t="n"/>
      <c r="F476" s="15" t="n"/>
      <c r="G476" s="16" t="n"/>
      <c r="H476" s="8">
        <f>IF(OR(E476="",F476=""),"",E476*F476/100+IF(ISNUMBER(G476),G476,0))</f>
        <v/>
      </c>
      <c r="I476" s="9">
        <f>IF(F476="","",F476/100)</f>
        <v/>
      </c>
      <c r="J476" s="14" t="n"/>
      <c r="K476" s="15" t="n"/>
      <c r="L476" s="16" t="n"/>
      <c r="M476" s="17">
        <f>IF(J476="Settled - won",100,IF(J476="Settled - lost",0,IF(AND(J476="Sold",K476&lt;&gt;""),K476,"")))</f>
        <v/>
      </c>
      <c r="N476" s="8">
        <f>IF(OR(M476="",E476=""),"",E476*M476/100-IF(ISNUMBER(L476),L476,0))</f>
        <v/>
      </c>
      <c r="O476" s="8">
        <f>IF(OR(N476="",H476=""),"",N476-H476)</f>
        <v/>
      </c>
      <c r="P476" s="9">
        <f>IF(OR(O476="",H476="",H476=0),"",O476/H476)</f>
        <v/>
      </c>
      <c r="Q476" s="18">
        <f>IF(H476="","",IF(J476="","Open",J476))</f>
        <v/>
      </c>
      <c r="R476" s="7">
        <f>IF(OR(J476="Settled - won",J476="Settled - lost"),1,0)</f>
        <v/>
      </c>
      <c r="S476" s="7">
        <f>IF(J476="Settled - won",1,0)</f>
        <v/>
      </c>
      <c r="T476" s="19">
        <f>IF(ISNUMBER(F476),F476/100,0)</f>
        <v/>
      </c>
      <c r="U476" s="10">
        <f>IF(R476=1,(T476-S476)^2,0)</f>
        <v/>
      </c>
    </row>
    <row r="477">
      <c r="A477" s="13" t="n"/>
      <c r="B477" s="14" t="n"/>
      <c r="C477" s="14" t="n"/>
      <c r="D477" s="14" t="n"/>
      <c r="E477" s="14" t="n"/>
      <c r="F477" s="15" t="n"/>
      <c r="G477" s="16" t="n"/>
      <c r="H477" s="8">
        <f>IF(OR(E477="",F477=""),"",E477*F477/100+IF(ISNUMBER(G477),G477,0))</f>
        <v/>
      </c>
      <c r="I477" s="9">
        <f>IF(F477="","",F477/100)</f>
        <v/>
      </c>
      <c r="J477" s="14" t="n"/>
      <c r="K477" s="15" t="n"/>
      <c r="L477" s="16" t="n"/>
      <c r="M477" s="17">
        <f>IF(J477="Settled - won",100,IF(J477="Settled - lost",0,IF(AND(J477="Sold",K477&lt;&gt;""),K477,"")))</f>
        <v/>
      </c>
      <c r="N477" s="8">
        <f>IF(OR(M477="",E477=""),"",E477*M477/100-IF(ISNUMBER(L477),L477,0))</f>
        <v/>
      </c>
      <c r="O477" s="8">
        <f>IF(OR(N477="",H477=""),"",N477-H477)</f>
        <v/>
      </c>
      <c r="P477" s="9">
        <f>IF(OR(O477="",H477="",H477=0),"",O477/H477)</f>
        <v/>
      </c>
      <c r="Q477" s="18">
        <f>IF(H477="","",IF(J477="","Open",J477))</f>
        <v/>
      </c>
      <c r="R477" s="7">
        <f>IF(OR(J477="Settled - won",J477="Settled - lost"),1,0)</f>
        <v/>
      </c>
      <c r="S477" s="7">
        <f>IF(J477="Settled - won",1,0)</f>
        <v/>
      </c>
      <c r="T477" s="19">
        <f>IF(ISNUMBER(F477),F477/100,0)</f>
        <v/>
      </c>
      <c r="U477" s="10">
        <f>IF(R477=1,(T477-S477)^2,0)</f>
        <v/>
      </c>
    </row>
    <row r="478">
      <c r="A478" s="13" t="n"/>
      <c r="B478" s="14" t="n"/>
      <c r="C478" s="14" t="n"/>
      <c r="D478" s="14" t="n"/>
      <c r="E478" s="14" t="n"/>
      <c r="F478" s="15" t="n"/>
      <c r="G478" s="16" t="n"/>
      <c r="H478" s="8">
        <f>IF(OR(E478="",F478=""),"",E478*F478/100+IF(ISNUMBER(G478),G478,0))</f>
        <v/>
      </c>
      <c r="I478" s="9">
        <f>IF(F478="","",F478/100)</f>
        <v/>
      </c>
      <c r="J478" s="14" t="n"/>
      <c r="K478" s="15" t="n"/>
      <c r="L478" s="16" t="n"/>
      <c r="M478" s="17">
        <f>IF(J478="Settled - won",100,IF(J478="Settled - lost",0,IF(AND(J478="Sold",K478&lt;&gt;""),K478,"")))</f>
        <v/>
      </c>
      <c r="N478" s="8">
        <f>IF(OR(M478="",E478=""),"",E478*M478/100-IF(ISNUMBER(L478),L478,0))</f>
        <v/>
      </c>
      <c r="O478" s="8">
        <f>IF(OR(N478="",H478=""),"",N478-H478)</f>
        <v/>
      </c>
      <c r="P478" s="9">
        <f>IF(OR(O478="",H478="",H478=0),"",O478/H478)</f>
        <v/>
      </c>
      <c r="Q478" s="18">
        <f>IF(H478="","",IF(J478="","Open",J478))</f>
        <v/>
      </c>
      <c r="R478" s="7">
        <f>IF(OR(J478="Settled - won",J478="Settled - lost"),1,0)</f>
        <v/>
      </c>
      <c r="S478" s="7">
        <f>IF(J478="Settled - won",1,0)</f>
        <v/>
      </c>
      <c r="T478" s="19">
        <f>IF(ISNUMBER(F478),F478/100,0)</f>
        <v/>
      </c>
      <c r="U478" s="10">
        <f>IF(R478=1,(T478-S478)^2,0)</f>
        <v/>
      </c>
    </row>
    <row r="479">
      <c r="A479" s="13" t="n"/>
      <c r="B479" s="14" t="n"/>
      <c r="C479" s="14" t="n"/>
      <c r="D479" s="14" t="n"/>
      <c r="E479" s="14" t="n"/>
      <c r="F479" s="15" t="n"/>
      <c r="G479" s="16" t="n"/>
      <c r="H479" s="8">
        <f>IF(OR(E479="",F479=""),"",E479*F479/100+IF(ISNUMBER(G479),G479,0))</f>
        <v/>
      </c>
      <c r="I479" s="9">
        <f>IF(F479="","",F479/100)</f>
        <v/>
      </c>
      <c r="J479" s="14" t="n"/>
      <c r="K479" s="15" t="n"/>
      <c r="L479" s="16" t="n"/>
      <c r="M479" s="17">
        <f>IF(J479="Settled - won",100,IF(J479="Settled - lost",0,IF(AND(J479="Sold",K479&lt;&gt;""),K479,"")))</f>
        <v/>
      </c>
      <c r="N479" s="8">
        <f>IF(OR(M479="",E479=""),"",E479*M479/100-IF(ISNUMBER(L479),L479,0))</f>
        <v/>
      </c>
      <c r="O479" s="8">
        <f>IF(OR(N479="",H479=""),"",N479-H479)</f>
        <v/>
      </c>
      <c r="P479" s="9">
        <f>IF(OR(O479="",H479="",H479=0),"",O479/H479)</f>
        <v/>
      </c>
      <c r="Q479" s="18">
        <f>IF(H479="","",IF(J479="","Open",J479))</f>
        <v/>
      </c>
      <c r="R479" s="7">
        <f>IF(OR(J479="Settled - won",J479="Settled - lost"),1,0)</f>
        <v/>
      </c>
      <c r="S479" s="7">
        <f>IF(J479="Settled - won",1,0)</f>
        <v/>
      </c>
      <c r="T479" s="19">
        <f>IF(ISNUMBER(F479),F479/100,0)</f>
        <v/>
      </c>
      <c r="U479" s="10">
        <f>IF(R479=1,(T479-S479)^2,0)</f>
        <v/>
      </c>
    </row>
    <row r="480">
      <c r="A480" s="13" t="n"/>
      <c r="B480" s="14" t="n"/>
      <c r="C480" s="14" t="n"/>
      <c r="D480" s="14" t="n"/>
      <c r="E480" s="14" t="n"/>
      <c r="F480" s="15" t="n"/>
      <c r="G480" s="16" t="n"/>
      <c r="H480" s="8">
        <f>IF(OR(E480="",F480=""),"",E480*F480/100+IF(ISNUMBER(G480),G480,0))</f>
        <v/>
      </c>
      <c r="I480" s="9">
        <f>IF(F480="","",F480/100)</f>
        <v/>
      </c>
      <c r="J480" s="14" t="n"/>
      <c r="K480" s="15" t="n"/>
      <c r="L480" s="16" t="n"/>
      <c r="M480" s="17">
        <f>IF(J480="Settled - won",100,IF(J480="Settled - lost",0,IF(AND(J480="Sold",K480&lt;&gt;""),K480,"")))</f>
        <v/>
      </c>
      <c r="N480" s="8">
        <f>IF(OR(M480="",E480=""),"",E480*M480/100-IF(ISNUMBER(L480),L480,0))</f>
        <v/>
      </c>
      <c r="O480" s="8">
        <f>IF(OR(N480="",H480=""),"",N480-H480)</f>
        <v/>
      </c>
      <c r="P480" s="9">
        <f>IF(OR(O480="",H480="",H480=0),"",O480/H480)</f>
        <v/>
      </c>
      <c r="Q480" s="18">
        <f>IF(H480="","",IF(J480="","Open",J480))</f>
        <v/>
      </c>
      <c r="R480" s="7">
        <f>IF(OR(J480="Settled - won",J480="Settled - lost"),1,0)</f>
        <v/>
      </c>
      <c r="S480" s="7">
        <f>IF(J480="Settled - won",1,0)</f>
        <v/>
      </c>
      <c r="T480" s="19">
        <f>IF(ISNUMBER(F480),F480/100,0)</f>
        <v/>
      </c>
      <c r="U480" s="10">
        <f>IF(R480=1,(T480-S480)^2,0)</f>
        <v/>
      </c>
    </row>
    <row r="481">
      <c r="A481" s="13" t="n"/>
      <c r="B481" s="14" t="n"/>
      <c r="C481" s="14" t="n"/>
      <c r="D481" s="14" t="n"/>
      <c r="E481" s="14" t="n"/>
      <c r="F481" s="15" t="n"/>
      <c r="G481" s="16" t="n"/>
      <c r="H481" s="8">
        <f>IF(OR(E481="",F481=""),"",E481*F481/100+IF(ISNUMBER(G481),G481,0))</f>
        <v/>
      </c>
      <c r="I481" s="9">
        <f>IF(F481="","",F481/100)</f>
        <v/>
      </c>
      <c r="J481" s="14" t="n"/>
      <c r="K481" s="15" t="n"/>
      <c r="L481" s="16" t="n"/>
      <c r="M481" s="17">
        <f>IF(J481="Settled - won",100,IF(J481="Settled - lost",0,IF(AND(J481="Sold",K481&lt;&gt;""),K481,"")))</f>
        <v/>
      </c>
      <c r="N481" s="8">
        <f>IF(OR(M481="",E481=""),"",E481*M481/100-IF(ISNUMBER(L481),L481,0))</f>
        <v/>
      </c>
      <c r="O481" s="8">
        <f>IF(OR(N481="",H481=""),"",N481-H481)</f>
        <v/>
      </c>
      <c r="P481" s="9">
        <f>IF(OR(O481="",H481="",H481=0),"",O481/H481)</f>
        <v/>
      </c>
      <c r="Q481" s="18">
        <f>IF(H481="","",IF(J481="","Open",J481))</f>
        <v/>
      </c>
      <c r="R481" s="7">
        <f>IF(OR(J481="Settled - won",J481="Settled - lost"),1,0)</f>
        <v/>
      </c>
      <c r="S481" s="7">
        <f>IF(J481="Settled - won",1,0)</f>
        <v/>
      </c>
      <c r="T481" s="19">
        <f>IF(ISNUMBER(F481),F481/100,0)</f>
        <v/>
      </c>
      <c r="U481" s="10">
        <f>IF(R481=1,(T481-S481)^2,0)</f>
        <v/>
      </c>
    </row>
    <row r="482">
      <c r="A482" s="13" t="n"/>
      <c r="B482" s="14" t="n"/>
      <c r="C482" s="14" t="n"/>
      <c r="D482" s="14" t="n"/>
      <c r="E482" s="14" t="n"/>
      <c r="F482" s="15" t="n"/>
      <c r="G482" s="16" t="n"/>
      <c r="H482" s="8">
        <f>IF(OR(E482="",F482=""),"",E482*F482/100+IF(ISNUMBER(G482),G482,0))</f>
        <v/>
      </c>
      <c r="I482" s="9">
        <f>IF(F482="","",F482/100)</f>
        <v/>
      </c>
      <c r="J482" s="14" t="n"/>
      <c r="K482" s="15" t="n"/>
      <c r="L482" s="16" t="n"/>
      <c r="M482" s="17">
        <f>IF(J482="Settled - won",100,IF(J482="Settled - lost",0,IF(AND(J482="Sold",K482&lt;&gt;""),K482,"")))</f>
        <v/>
      </c>
      <c r="N482" s="8">
        <f>IF(OR(M482="",E482=""),"",E482*M482/100-IF(ISNUMBER(L482),L482,0))</f>
        <v/>
      </c>
      <c r="O482" s="8">
        <f>IF(OR(N482="",H482=""),"",N482-H482)</f>
        <v/>
      </c>
      <c r="P482" s="9">
        <f>IF(OR(O482="",H482="",H482=0),"",O482/H482)</f>
        <v/>
      </c>
      <c r="Q482" s="18">
        <f>IF(H482="","",IF(J482="","Open",J482))</f>
        <v/>
      </c>
      <c r="R482" s="7">
        <f>IF(OR(J482="Settled - won",J482="Settled - lost"),1,0)</f>
        <v/>
      </c>
      <c r="S482" s="7">
        <f>IF(J482="Settled - won",1,0)</f>
        <v/>
      </c>
      <c r="T482" s="19">
        <f>IF(ISNUMBER(F482),F482/100,0)</f>
        <v/>
      </c>
      <c r="U482" s="10">
        <f>IF(R482=1,(T482-S482)^2,0)</f>
        <v/>
      </c>
    </row>
    <row r="483">
      <c r="A483" s="13" t="n"/>
      <c r="B483" s="14" t="n"/>
      <c r="C483" s="14" t="n"/>
      <c r="D483" s="14" t="n"/>
      <c r="E483" s="14" t="n"/>
      <c r="F483" s="15" t="n"/>
      <c r="G483" s="16" t="n"/>
      <c r="H483" s="8">
        <f>IF(OR(E483="",F483=""),"",E483*F483/100+IF(ISNUMBER(G483),G483,0))</f>
        <v/>
      </c>
      <c r="I483" s="9">
        <f>IF(F483="","",F483/100)</f>
        <v/>
      </c>
      <c r="J483" s="14" t="n"/>
      <c r="K483" s="15" t="n"/>
      <c r="L483" s="16" t="n"/>
      <c r="M483" s="17">
        <f>IF(J483="Settled - won",100,IF(J483="Settled - lost",0,IF(AND(J483="Sold",K483&lt;&gt;""),K483,"")))</f>
        <v/>
      </c>
      <c r="N483" s="8">
        <f>IF(OR(M483="",E483=""),"",E483*M483/100-IF(ISNUMBER(L483),L483,0))</f>
        <v/>
      </c>
      <c r="O483" s="8">
        <f>IF(OR(N483="",H483=""),"",N483-H483)</f>
        <v/>
      </c>
      <c r="P483" s="9">
        <f>IF(OR(O483="",H483="",H483=0),"",O483/H483)</f>
        <v/>
      </c>
      <c r="Q483" s="18">
        <f>IF(H483="","",IF(J483="","Open",J483))</f>
        <v/>
      </c>
      <c r="R483" s="7">
        <f>IF(OR(J483="Settled - won",J483="Settled - lost"),1,0)</f>
        <v/>
      </c>
      <c r="S483" s="7">
        <f>IF(J483="Settled - won",1,0)</f>
        <v/>
      </c>
      <c r="T483" s="19">
        <f>IF(ISNUMBER(F483),F483/100,0)</f>
        <v/>
      </c>
      <c r="U483" s="10">
        <f>IF(R483=1,(T483-S483)^2,0)</f>
        <v/>
      </c>
    </row>
    <row r="484">
      <c r="A484" s="13" t="n"/>
      <c r="B484" s="14" t="n"/>
      <c r="C484" s="14" t="n"/>
      <c r="D484" s="14" t="n"/>
      <c r="E484" s="14" t="n"/>
      <c r="F484" s="15" t="n"/>
      <c r="G484" s="16" t="n"/>
      <c r="H484" s="8">
        <f>IF(OR(E484="",F484=""),"",E484*F484/100+IF(ISNUMBER(G484),G484,0))</f>
        <v/>
      </c>
      <c r="I484" s="9">
        <f>IF(F484="","",F484/100)</f>
        <v/>
      </c>
      <c r="J484" s="14" t="n"/>
      <c r="K484" s="15" t="n"/>
      <c r="L484" s="16" t="n"/>
      <c r="M484" s="17">
        <f>IF(J484="Settled - won",100,IF(J484="Settled - lost",0,IF(AND(J484="Sold",K484&lt;&gt;""),K484,"")))</f>
        <v/>
      </c>
      <c r="N484" s="8">
        <f>IF(OR(M484="",E484=""),"",E484*M484/100-IF(ISNUMBER(L484),L484,0))</f>
        <v/>
      </c>
      <c r="O484" s="8">
        <f>IF(OR(N484="",H484=""),"",N484-H484)</f>
        <v/>
      </c>
      <c r="P484" s="9">
        <f>IF(OR(O484="",H484="",H484=0),"",O484/H484)</f>
        <v/>
      </c>
      <c r="Q484" s="18">
        <f>IF(H484="","",IF(J484="","Open",J484))</f>
        <v/>
      </c>
      <c r="R484" s="7">
        <f>IF(OR(J484="Settled - won",J484="Settled - lost"),1,0)</f>
        <v/>
      </c>
      <c r="S484" s="7">
        <f>IF(J484="Settled - won",1,0)</f>
        <v/>
      </c>
      <c r="T484" s="19">
        <f>IF(ISNUMBER(F484),F484/100,0)</f>
        <v/>
      </c>
      <c r="U484" s="10">
        <f>IF(R484=1,(T484-S484)^2,0)</f>
        <v/>
      </c>
    </row>
    <row r="485">
      <c r="A485" s="13" t="n"/>
      <c r="B485" s="14" t="n"/>
      <c r="C485" s="14" t="n"/>
      <c r="D485" s="14" t="n"/>
      <c r="E485" s="14" t="n"/>
      <c r="F485" s="15" t="n"/>
      <c r="G485" s="16" t="n"/>
      <c r="H485" s="8">
        <f>IF(OR(E485="",F485=""),"",E485*F485/100+IF(ISNUMBER(G485),G485,0))</f>
        <v/>
      </c>
      <c r="I485" s="9">
        <f>IF(F485="","",F485/100)</f>
        <v/>
      </c>
      <c r="J485" s="14" t="n"/>
      <c r="K485" s="15" t="n"/>
      <c r="L485" s="16" t="n"/>
      <c r="M485" s="17">
        <f>IF(J485="Settled - won",100,IF(J485="Settled - lost",0,IF(AND(J485="Sold",K485&lt;&gt;""),K485,"")))</f>
        <v/>
      </c>
      <c r="N485" s="8">
        <f>IF(OR(M485="",E485=""),"",E485*M485/100-IF(ISNUMBER(L485),L485,0))</f>
        <v/>
      </c>
      <c r="O485" s="8">
        <f>IF(OR(N485="",H485=""),"",N485-H485)</f>
        <v/>
      </c>
      <c r="P485" s="9">
        <f>IF(OR(O485="",H485="",H485=0),"",O485/H485)</f>
        <v/>
      </c>
      <c r="Q485" s="18">
        <f>IF(H485="","",IF(J485="","Open",J485))</f>
        <v/>
      </c>
      <c r="R485" s="7">
        <f>IF(OR(J485="Settled - won",J485="Settled - lost"),1,0)</f>
        <v/>
      </c>
      <c r="S485" s="7">
        <f>IF(J485="Settled - won",1,0)</f>
        <v/>
      </c>
      <c r="T485" s="19">
        <f>IF(ISNUMBER(F485),F485/100,0)</f>
        <v/>
      </c>
      <c r="U485" s="10">
        <f>IF(R485=1,(T485-S485)^2,0)</f>
        <v/>
      </c>
    </row>
    <row r="486">
      <c r="A486" s="13" t="n"/>
      <c r="B486" s="14" t="n"/>
      <c r="C486" s="14" t="n"/>
      <c r="D486" s="14" t="n"/>
      <c r="E486" s="14" t="n"/>
      <c r="F486" s="15" t="n"/>
      <c r="G486" s="16" t="n"/>
      <c r="H486" s="8">
        <f>IF(OR(E486="",F486=""),"",E486*F486/100+IF(ISNUMBER(G486),G486,0))</f>
        <v/>
      </c>
      <c r="I486" s="9">
        <f>IF(F486="","",F486/100)</f>
        <v/>
      </c>
      <c r="J486" s="14" t="n"/>
      <c r="K486" s="15" t="n"/>
      <c r="L486" s="16" t="n"/>
      <c r="M486" s="17">
        <f>IF(J486="Settled - won",100,IF(J486="Settled - lost",0,IF(AND(J486="Sold",K486&lt;&gt;""),K486,"")))</f>
        <v/>
      </c>
      <c r="N486" s="8">
        <f>IF(OR(M486="",E486=""),"",E486*M486/100-IF(ISNUMBER(L486),L486,0))</f>
        <v/>
      </c>
      <c r="O486" s="8">
        <f>IF(OR(N486="",H486=""),"",N486-H486)</f>
        <v/>
      </c>
      <c r="P486" s="9">
        <f>IF(OR(O486="",H486="",H486=0),"",O486/H486)</f>
        <v/>
      </c>
      <c r="Q486" s="18">
        <f>IF(H486="","",IF(J486="","Open",J486))</f>
        <v/>
      </c>
      <c r="R486" s="7">
        <f>IF(OR(J486="Settled - won",J486="Settled - lost"),1,0)</f>
        <v/>
      </c>
      <c r="S486" s="7">
        <f>IF(J486="Settled - won",1,0)</f>
        <v/>
      </c>
      <c r="T486" s="19">
        <f>IF(ISNUMBER(F486),F486/100,0)</f>
        <v/>
      </c>
      <c r="U486" s="10">
        <f>IF(R486=1,(T486-S486)^2,0)</f>
        <v/>
      </c>
    </row>
    <row r="487">
      <c r="A487" s="13" t="n"/>
      <c r="B487" s="14" t="n"/>
      <c r="C487" s="14" t="n"/>
      <c r="D487" s="14" t="n"/>
      <c r="E487" s="14" t="n"/>
      <c r="F487" s="15" t="n"/>
      <c r="G487" s="16" t="n"/>
      <c r="H487" s="8">
        <f>IF(OR(E487="",F487=""),"",E487*F487/100+IF(ISNUMBER(G487),G487,0))</f>
        <v/>
      </c>
      <c r="I487" s="9">
        <f>IF(F487="","",F487/100)</f>
        <v/>
      </c>
      <c r="J487" s="14" t="n"/>
      <c r="K487" s="15" t="n"/>
      <c r="L487" s="16" t="n"/>
      <c r="M487" s="17">
        <f>IF(J487="Settled - won",100,IF(J487="Settled - lost",0,IF(AND(J487="Sold",K487&lt;&gt;""),K487,"")))</f>
        <v/>
      </c>
      <c r="N487" s="8">
        <f>IF(OR(M487="",E487=""),"",E487*M487/100-IF(ISNUMBER(L487),L487,0))</f>
        <v/>
      </c>
      <c r="O487" s="8">
        <f>IF(OR(N487="",H487=""),"",N487-H487)</f>
        <v/>
      </c>
      <c r="P487" s="9">
        <f>IF(OR(O487="",H487="",H487=0),"",O487/H487)</f>
        <v/>
      </c>
      <c r="Q487" s="18">
        <f>IF(H487="","",IF(J487="","Open",J487))</f>
        <v/>
      </c>
      <c r="R487" s="7">
        <f>IF(OR(J487="Settled - won",J487="Settled - lost"),1,0)</f>
        <v/>
      </c>
      <c r="S487" s="7">
        <f>IF(J487="Settled - won",1,0)</f>
        <v/>
      </c>
      <c r="T487" s="19">
        <f>IF(ISNUMBER(F487),F487/100,0)</f>
        <v/>
      </c>
      <c r="U487" s="10">
        <f>IF(R487=1,(T487-S487)^2,0)</f>
        <v/>
      </c>
    </row>
    <row r="488">
      <c r="A488" s="13" t="n"/>
      <c r="B488" s="14" t="n"/>
      <c r="C488" s="14" t="n"/>
      <c r="D488" s="14" t="n"/>
      <c r="E488" s="14" t="n"/>
      <c r="F488" s="15" t="n"/>
      <c r="G488" s="16" t="n"/>
      <c r="H488" s="8">
        <f>IF(OR(E488="",F488=""),"",E488*F488/100+IF(ISNUMBER(G488),G488,0))</f>
        <v/>
      </c>
      <c r="I488" s="9">
        <f>IF(F488="","",F488/100)</f>
        <v/>
      </c>
      <c r="J488" s="14" t="n"/>
      <c r="K488" s="15" t="n"/>
      <c r="L488" s="16" t="n"/>
      <c r="M488" s="17">
        <f>IF(J488="Settled - won",100,IF(J488="Settled - lost",0,IF(AND(J488="Sold",K488&lt;&gt;""),K488,"")))</f>
        <v/>
      </c>
      <c r="N488" s="8">
        <f>IF(OR(M488="",E488=""),"",E488*M488/100-IF(ISNUMBER(L488),L488,0))</f>
        <v/>
      </c>
      <c r="O488" s="8">
        <f>IF(OR(N488="",H488=""),"",N488-H488)</f>
        <v/>
      </c>
      <c r="P488" s="9">
        <f>IF(OR(O488="",H488="",H488=0),"",O488/H488)</f>
        <v/>
      </c>
      <c r="Q488" s="18">
        <f>IF(H488="","",IF(J488="","Open",J488))</f>
        <v/>
      </c>
      <c r="R488" s="7">
        <f>IF(OR(J488="Settled - won",J488="Settled - lost"),1,0)</f>
        <v/>
      </c>
      <c r="S488" s="7">
        <f>IF(J488="Settled - won",1,0)</f>
        <v/>
      </c>
      <c r="T488" s="19">
        <f>IF(ISNUMBER(F488),F488/100,0)</f>
        <v/>
      </c>
      <c r="U488" s="10">
        <f>IF(R488=1,(T488-S488)^2,0)</f>
        <v/>
      </c>
    </row>
    <row r="489">
      <c r="A489" s="13" t="n"/>
      <c r="B489" s="14" t="n"/>
      <c r="C489" s="14" t="n"/>
      <c r="D489" s="14" t="n"/>
      <c r="E489" s="14" t="n"/>
      <c r="F489" s="15" t="n"/>
      <c r="G489" s="16" t="n"/>
      <c r="H489" s="8">
        <f>IF(OR(E489="",F489=""),"",E489*F489/100+IF(ISNUMBER(G489),G489,0))</f>
        <v/>
      </c>
      <c r="I489" s="9">
        <f>IF(F489="","",F489/100)</f>
        <v/>
      </c>
      <c r="J489" s="14" t="n"/>
      <c r="K489" s="15" t="n"/>
      <c r="L489" s="16" t="n"/>
      <c r="M489" s="17">
        <f>IF(J489="Settled - won",100,IF(J489="Settled - lost",0,IF(AND(J489="Sold",K489&lt;&gt;""),K489,"")))</f>
        <v/>
      </c>
      <c r="N489" s="8">
        <f>IF(OR(M489="",E489=""),"",E489*M489/100-IF(ISNUMBER(L489),L489,0))</f>
        <v/>
      </c>
      <c r="O489" s="8">
        <f>IF(OR(N489="",H489=""),"",N489-H489)</f>
        <v/>
      </c>
      <c r="P489" s="9">
        <f>IF(OR(O489="",H489="",H489=0),"",O489/H489)</f>
        <v/>
      </c>
      <c r="Q489" s="18">
        <f>IF(H489="","",IF(J489="","Open",J489))</f>
        <v/>
      </c>
      <c r="R489" s="7">
        <f>IF(OR(J489="Settled - won",J489="Settled - lost"),1,0)</f>
        <v/>
      </c>
      <c r="S489" s="7">
        <f>IF(J489="Settled - won",1,0)</f>
        <v/>
      </c>
      <c r="T489" s="19">
        <f>IF(ISNUMBER(F489),F489/100,0)</f>
        <v/>
      </c>
      <c r="U489" s="10">
        <f>IF(R489=1,(T489-S489)^2,0)</f>
        <v/>
      </c>
    </row>
    <row r="490">
      <c r="A490" s="13" t="n"/>
      <c r="B490" s="14" t="n"/>
      <c r="C490" s="14" t="n"/>
      <c r="D490" s="14" t="n"/>
      <c r="E490" s="14" t="n"/>
      <c r="F490" s="15" t="n"/>
      <c r="G490" s="16" t="n"/>
      <c r="H490" s="8">
        <f>IF(OR(E490="",F490=""),"",E490*F490/100+IF(ISNUMBER(G490),G490,0))</f>
        <v/>
      </c>
      <c r="I490" s="9">
        <f>IF(F490="","",F490/100)</f>
        <v/>
      </c>
      <c r="J490" s="14" t="n"/>
      <c r="K490" s="15" t="n"/>
      <c r="L490" s="16" t="n"/>
      <c r="M490" s="17">
        <f>IF(J490="Settled - won",100,IF(J490="Settled - lost",0,IF(AND(J490="Sold",K490&lt;&gt;""),K490,"")))</f>
        <v/>
      </c>
      <c r="N490" s="8">
        <f>IF(OR(M490="",E490=""),"",E490*M490/100-IF(ISNUMBER(L490),L490,0))</f>
        <v/>
      </c>
      <c r="O490" s="8">
        <f>IF(OR(N490="",H490=""),"",N490-H490)</f>
        <v/>
      </c>
      <c r="P490" s="9">
        <f>IF(OR(O490="",H490="",H490=0),"",O490/H490)</f>
        <v/>
      </c>
      <c r="Q490" s="18">
        <f>IF(H490="","",IF(J490="","Open",J490))</f>
        <v/>
      </c>
      <c r="R490" s="7">
        <f>IF(OR(J490="Settled - won",J490="Settled - lost"),1,0)</f>
        <v/>
      </c>
      <c r="S490" s="7">
        <f>IF(J490="Settled - won",1,0)</f>
        <v/>
      </c>
      <c r="T490" s="19">
        <f>IF(ISNUMBER(F490),F490/100,0)</f>
        <v/>
      </c>
      <c r="U490" s="10">
        <f>IF(R490=1,(T490-S490)^2,0)</f>
        <v/>
      </c>
    </row>
    <row r="491">
      <c r="A491" s="13" t="n"/>
      <c r="B491" s="14" t="n"/>
      <c r="C491" s="14" t="n"/>
      <c r="D491" s="14" t="n"/>
      <c r="E491" s="14" t="n"/>
      <c r="F491" s="15" t="n"/>
      <c r="G491" s="16" t="n"/>
      <c r="H491" s="8">
        <f>IF(OR(E491="",F491=""),"",E491*F491/100+IF(ISNUMBER(G491),G491,0))</f>
        <v/>
      </c>
      <c r="I491" s="9">
        <f>IF(F491="","",F491/100)</f>
        <v/>
      </c>
      <c r="J491" s="14" t="n"/>
      <c r="K491" s="15" t="n"/>
      <c r="L491" s="16" t="n"/>
      <c r="M491" s="17">
        <f>IF(J491="Settled - won",100,IF(J491="Settled - lost",0,IF(AND(J491="Sold",K491&lt;&gt;""),K491,"")))</f>
        <v/>
      </c>
      <c r="N491" s="8">
        <f>IF(OR(M491="",E491=""),"",E491*M491/100-IF(ISNUMBER(L491),L491,0))</f>
        <v/>
      </c>
      <c r="O491" s="8">
        <f>IF(OR(N491="",H491=""),"",N491-H491)</f>
        <v/>
      </c>
      <c r="P491" s="9">
        <f>IF(OR(O491="",H491="",H491=0),"",O491/H491)</f>
        <v/>
      </c>
      <c r="Q491" s="18">
        <f>IF(H491="","",IF(J491="","Open",J491))</f>
        <v/>
      </c>
      <c r="R491" s="7">
        <f>IF(OR(J491="Settled - won",J491="Settled - lost"),1,0)</f>
        <v/>
      </c>
      <c r="S491" s="7">
        <f>IF(J491="Settled - won",1,0)</f>
        <v/>
      </c>
      <c r="T491" s="19">
        <f>IF(ISNUMBER(F491),F491/100,0)</f>
        <v/>
      </c>
      <c r="U491" s="10">
        <f>IF(R491=1,(T491-S491)^2,0)</f>
        <v/>
      </c>
    </row>
    <row r="492">
      <c r="A492" s="13" t="n"/>
      <c r="B492" s="14" t="n"/>
      <c r="C492" s="14" t="n"/>
      <c r="D492" s="14" t="n"/>
      <c r="E492" s="14" t="n"/>
      <c r="F492" s="15" t="n"/>
      <c r="G492" s="16" t="n"/>
      <c r="H492" s="8">
        <f>IF(OR(E492="",F492=""),"",E492*F492/100+IF(ISNUMBER(G492),G492,0))</f>
        <v/>
      </c>
      <c r="I492" s="9">
        <f>IF(F492="","",F492/100)</f>
        <v/>
      </c>
      <c r="J492" s="14" t="n"/>
      <c r="K492" s="15" t="n"/>
      <c r="L492" s="16" t="n"/>
      <c r="M492" s="17">
        <f>IF(J492="Settled - won",100,IF(J492="Settled - lost",0,IF(AND(J492="Sold",K492&lt;&gt;""),K492,"")))</f>
        <v/>
      </c>
      <c r="N492" s="8">
        <f>IF(OR(M492="",E492=""),"",E492*M492/100-IF(ISNUMBER(L492),L492,0))</f>
        <v/>
      </c>
      <c r="O492" s="8">
        <f>IF(OR(N492="",H492=""),"",N492-H492)</f>
        <v/>
      </c>
      <c r="P492" s="9">
        <f>IF(OR(O492="",H492="",H492=0),"",O492/H492)</f>
        <v/>
      </c>
      <c r="Q492" s="18">
        <f>IF(H492="","",IF(J492="","Open",J492))</f>
        <v/>
      </c>
      <c r="R492" s="7">
        <f>IF(OR(J492="Settled - won",J492="Settled - lost"),1,0)</f>
        <v/>
      </c>
      <c r="S492" s="7">
        <f>IF(J492="Settled - won",1,0)</f>
        <v/>
      </c>
      <c r="T492" s="19">
        <f>IF(ISNUMBER(F492),F492/100,0)</f>
        <v/>
      </c>
      <c r="U492" s="10">
        <f>IF(R492=1,(T492-S492)^2,0)</f>
        <v/>
      </c>
    </row>
    <row r="493">
      <c r="A493" s="13" t="n"/>
      <c r="B493" s="14" t="n"/>
      <c r="C493" s="14" t="n"/>
      <c r="D493" s="14" t="n"/>
      <c r="E493" s="14" t="n"/>
      <c r="F493" s="15" t="n"/>
      <c r="G493" s="16" t="n"/>
      <c r="H493" s="8">
        <f>IF(OR(E493="",F493=""),"",E493*F493/100+IF(ISNUMBER(G493),G493,0))</f>
        <v/>
      </c>
      <c r="I493" s="9">
        <f>IF(F493="","",F493/100)</f>
        <v/>
      </c>
      <c r="J493" s="14" t="n"/>
      <c r="K493" s="15" t="n"/>
      <c r="L493" s="16" t="n"/>
      <c r="M493" s="17">
        <f>IF(J493="Settled - won",100,IF(J493="Settled - lost",0,IF(AND(J493="Sold",K493&lt;&gt;""),K493,"")))</f>
        <v/>
      </c>
      <c r="N493" s="8">
        <f>IF(OR(M493="",E493=""),"",E493*M493/100-IF(ISNUMBER(L493),L493,0))</f>
        <v/>
      </c>
      <c r="O493" s="8">
        <f>IF(OR(N493="",H493=""),"",N493-H493)</f>
        <v/>
      </c>
      <c r="P493" s="9">
        <f>IF(OR(O493="",H493="",H493=0),"",O493/H493)</f>
        <v/>
      </c>
      <c r="Q493" s="18">
        <f>IF(H493="","",IF(J493="","Open",J493))</f>
        <v/>
      </c>
      <c r="R493" s="7">
        <f>IF(OR(J493="Settled - won",J493="Settled - lost"),1,0)</f>
        <v/>
      </c>
      <c r="S493" s="7">
        <f>IF(J493="Settled - won",1,0)</f>
        <v/>
      </c>
      <c r="T493" s="19">
        <f>IF(ISNUMBER(F493),F493/100,0)</f>
        <v/>
      </c>
      <c r="U493" s="10">
        <f>IF(R493=1,(T493-S493)^2,0)</f>
        <v/>
      </c>
    </row>
    <row r="494">
      <c r="A494" s="13" t="n"/>
      <c r="B494" s="14" t="n"/>
      <c r="C494" s="14" t="n"/>
      <c r="D494" s="14" t="n"/>
      <c r="E494" s="14" t="n"/>
      <c r="F494" s="15" t="n"/>
      <c r="G494" s="16" t="n"/>
      <c r="H494" s="8">
        <f>IF(OR(E494="",F494=""),"",E494*F494/100+IF(ISNUMBER(G494),G494,0))</f>
        <v/>
      </c>
      <c r="I494" s="9">
        <f>IF(F494="","",F494/100)</f>
        <v/>
      </c>
      <c r="J494" s="14" t="n"/>
      <c r="K494" s="15" t="n"/>
      <c r="L494" s="16" t="n"/>
      <c r="M494" s="17">
        <f>IF(J494="Settled - won",100,IF(J494="Settled - lost",0,IF(AND(J494="Sold",K494&lt;&gt;""),K494,"")))</f>
        <v/>
      </c>
      <c r="N494" s="8">
        <f>IF(OR(M494="",E494=""),"",E494*M494/100-IF(ISNUMBER(L494),L494,0))</f>
        <v/>
      </c>
      <c r="O494" s="8">
        <f>IF(OR(N494="",H494=""),"",N494-H494)</f>
        <v/>
      </c>
      <c r="P494" s="9">
        <f>IF(OR(O494="",H494="",H494=0),"",O494/H494)</f>
        <v/>
      </c>
      <c r="Q494" s="18">
        <f>IF(H494="","",IF(J494="","Open",J494))</f>
        <v/>
      </c>
      <c r="R494" s="7">
        <f>IF(OR(J494="Settled - won",J494="Settled - lost"),1,0)</f>
        <v/>
      </c>
      <c r="S494" s="7">
        <f>IF(J494="Settled - won",1,0)</f>
        <v/>
      </c>
      <c r="T494" s="19">
        <f>IF(ISNUMBER(F494),F494/100,0)</f>
        <v/>
      </c>
      <c r="U494" s="10">
        <f>IF(R494=1,(T494-S494)^2,0)</f>
        <v/>
      </c>
    </row>
    <row r="495">
      <c r="A495" s="13" t="n"/>
      <c r="B495" s="14" t="n"/>
      <c r="C495" s="14" t="n"/>
      <c r="D495" s="14" t="n"/>
      <c r="E495" s="14" t="n"/>
      <c r="F495" s="15" t="n"/>
      <c r="G495" s="16" t="n"/>
      <c r="H495" s="8">
        <f>IF(OR(E495="",F495=""),"",E495*F495/100+IF(ISNUMBER(G495),G495,0))</f>
        <v/>
      </c>
      <c r="I495" s="9">
        <f>IF(F495="","",F495/100)</f>
        <v/>
      </c>
      <c r="J495" s="14" t="n"/>
      <c r="K495" s="15" t="n"/>
      <c r="L495" s="16" t="n"/>
      <c r="M495" s="17">
        <f>IF(J495="Settled - won",100,IF(J495="Settled - lost",0,IF(AND(J495="Sold",K495&lt;&gt;""),K495,"")))</f>
        <v/>
      </c>
      <c r="N495" s="8">
        <f>IF(OR(M495="",E495=""),"",E495*M495/100-IF(ISNUMBER(L495),L495,0))</f>
        <v/>
      </c>
      <c r="O495" s="8">
        <f>IF(OR(N495="",H495=""),"",N495-H495)</f>
        <v/>
      </c>
      <c r="P495" s="9">
        <f>IF(OR(O495="",H495="",H495=0),"",O495/H495)</f>
        <v/>
      </c>
      <c r="Q495" s="18">
        <f>IF(H495="","",IF(J495="","Open",J495))</f>
        <v/>
      </c>
      <c r="R495" s="7">
        <f>IF(OR(J495="Settled - won",J495="Settled - lost"),1,0)</f>
        <v/>
      </c>
      <c r="S495" s="7">
        <f>IF(J495="Settled - won",1,0)</f>
        <v/>
      </c>
      <c r="T495" s="19">
        <f>IF(ISNUMBER(F495),F495/100,0)</f>
        <v/>
      </c>
      <c r="U495" s="10">
        <f>IF(R495=1,(T495-S495)^2,0)</f>
        <v/>
      </c>
    </row>
    <row r="496">
      <c r="A496" s="13" t="n"/>
      <c r="B496" s="14" t="n"/>
      <c r="C496" s="14" t="n"/>
      <c r="D496" s="14" t="n"/>
      <c r="E496" s="14" t="n"/>
      <c r="F496" s="15" t="n"/>
      <c r="G496" s="16" t="n"/>
      <c r="H496" s="8">
        <f>IF(OR(E496="",F496=""),"",E496*F496/100+IF(ISNUMBER(G496),G496,0))</f>
        <v/>
      </c>
      <c r="I496" s="9">
        <f>IF(F496="","",F496/100)</f>
        <v/>
      </c>
      <c r="J496" s="14" t="n"/>
      <c r="K496" s="15" t="n"/>
      <c r="L496" s="16" t="n"/>
      <c r="M496" s="17">
        <f>IF(J496="Settled - won",100,IF(J496="Settled - lost",0,IF(AND(J496="Sold",K496&lt;&gt;""),K496,"")))</f>
        <v/>
      </c>
      <c r="N496" s="8">
        <f>IF(OR(M496="",E496=""),"",E496*M496/100-IF(ISNUMBER(L496),L496,0))</f>
        <v/>
      </c>
      <c r="O496" s="8">
        <f>IF(OR(N496="",H496=""),"",N496-H496)</f>
        <v/>
      </c>
      <c r="P496" s="9">
        <f>IF(OR(O496="",H496="",H496=0),"",O496/H496)</f>
        <v/>
      </c>
      <c r="Q496" s="18">
        <f>IF(H496="","",IF(J496="","Open",J496))</f>
        <v/>
      </c>
      <c r="R496" s="7">
        <f>IF(OR(J496="Settled - won",J496="Settled - lost"),1,0)</f>
        <v/>
      </c>
      <c r="S496" s="7">
        <f>IF(J496="Settled - won",1,0)</f>
        <v/>
      </c>
      <c r="T496" s="19">
        <f>IF(ISNUMBER(F496),F496/100,0)</f>
        <v/>
      </c>
      <c r="U496" s="10">
        <f>IF(R496=1,(T496-S496)^2,0)</f>
        <v/>
      </c>
    </row>
    <row r="497">
      <c r="A497" s="13" t="n"/>
      <c r="B497" s="14" t="n"/>
      <c r="C497" s="14" t="n"/>
      <c r="D497" s="14" t="n"/>
      <c r="E497" s="14" t="n"/>
      <c r="F497" s="15" t="n"/>
      <c r="G497" s="16" t="n"/>
      <c r="H497" s="8">
        <f>IF(OR(E497="",F497=""),"",E497*F497/100+IF(ISNUMBER(G497),G497,0))</f>
        <v/>
      </c>
      <c r="I497" s="9">
        <f>IF(F497="","",F497/100)</f>
        <v/>
      </c>
      <c r="J497" s="14" t="n"/>
      <c r="K497" s="15" t="n"/>
      <c r="L497" s="16" t="n"/>
      <c r="M497" s="17">
        <f>IF(J497="Settled - won",100,IF(J497="Settled - lost",0,IF(AND(J497="Sold",K497&lt;&gt;""),K497,"")))</f>
        <v/>
      </c>
      <c r="N497" s="8">
        <f>IF(OR(M497="",E497=""),"",E497*M497/100-IF(ISNUMBER(L497),L497,0))</f>
        <v/>
      </c>
      <c r="O497" s="8">
        <f>IF(OR(N497="",H497=""),"",N497-H497)</f>
        <v/>
      </c>
      <c r="P497" s="9">
        <f>IF(OR(O497="",H497="",H497=0),"",O497/H497)</f>
        <v/>
      </c>
      <c r="Q497" s="18">
        <f>IF(H497="","",IF(J497="","Open",J497))</f>
        <v/>
      </c>
      <c r="R497" s="7">
        <f>IF(OR(J497="Settled - won",J497="Settled - lost"),1,0)</f>
        <v/>
      </c>
      <c r="S497" s="7">
        <f>IF(J497="Settled - won",1,0)</f>
        <v/>
      </c>
      <c r="T497" s="19">
        <f>IF(ISNUMBER(F497),F497/100,0)</f>
        <v/>
      </c>
      <c r="U497" s="10">
        <f>IF(R497=1,(T497-S497)^2,0)</f>
        <v/>
      </c>
    </row>
    <row r="498">
      <c r="A498" s="13" t="n"/>
      <c r="B498" s="14" t="n"/>
      <c r="C498" s="14" t="n"/>
      <c r="D498" s="14" t="n"/>
      <c r="E498" s="14" t="n"/>
      <c r="F498" s="15" t="n"/>
      <c r="G498" s="16" t="n"/>
      <c r="H498" s="8">
        <f>IF(OR(E498="",F498=""),"",E498*F498/100+IF(ISNUMBER(G498),G498,0))</f>
        <v/>
      </c>
      <c r="I498" s="9">
        <f>IF(F498="","",F498/100)</f>
        <v/>
      </c>
      <c r="J498" s="14" t="n"/>
      <c r="K498" s="15" t="n"/>
      <c r="L498" s="16" t="n"/>
      <c r="M498" s="17">
        <f>IF(J498="Settled - won",100,IF(J498="Settled - lost",0,IF(AND(J498="Sold",K498&lt;&gt;""),K498,"")))</f>
        <v/>
      </c>
      <c r="N498" s="8">
        <f>IF(OR(M498="",E498=""),"",E498*M498/100-IF(ISNUMBER(L498),L498,0))</f>
        <v/>
      </c>
      <c r="O498" s="8">
        <f>IF(OR(N498="",H498=""),"",N498-H498)</f>
        <v/>
      </c>
      <c r="P498" s="9">
        <f>IF(OR(O498="",H498="",H498=0),"",O498/H498)</f>
        <v/>
      </c>
      <c r="Q498" s="18">
        <f>IF(H498="","",IF(J498="","Open",J498))</f>
        <v/>
      </c>
      <c r="R498" s="7">
        <f>IF(OR(J498="Settled - won",J498="Settled - lost"),1,0)</f>
        <v/>
      </c>
      <c r="S498" s="7">
        <f>IF(J498="Settled - won",1,0)</f>
        <v/>
      </c>
      <c r="T498" s="19">
        <f>IF(ISNUMBER(F498),F498/100,0)</f>
        <v/>
      </c>
      <c r="U498" s="10">
        <f>IF(R498=1,(T498-S498)^2,0)</f>
        <v/>
      </c>
    </row>
    <row r="499">
      <c r="A499" s="13" t="n"/>
      <c r="B499" s="14" t="n"/>
      <c r="C499" s="14" t="n"/>
      <c r="D499" s="14" t="n"/>
      <c r="E499" s="14" t="n"/>
      <c r="F499" s="15" t="n"/>
      <c r="G499" s="16" t="n"/>
      <c r="H499" s="8">
        <f>IF(OR(E499="",F499=""),"",E499*F499/100+IF(ISNUMBER(G499),G499,0))</f>
        <v/>
      </c>
      <c r="I499" s="9">
        <f>IF(F499="","",F499/100)</f>
        <v/>
      </c>
      <c r="J499" s="14" t="n"/>
      <c r="K499" s="15" t="n"/>
      <c r="L499" s="16" t="n"/>
      <c r="M499" s="17">
        <f>IF(J499="Settled - won",100,IF(J499="Settled - lost",0,IF(AND(J499="Sold",K499&lt;&gt;""),K499,"")))</f>
        <v/>
      </c>
      <c r="N499" s="8">
        <f>IF(OR(M499="",E499=""),"",E499*M499/100-IF(ISNUMBER(L499),L499,0))</f>
        <v/>
      </c>
      <c r="O499" s="8">
        <f>IF(OR(N499="",H499=""),"",N499-H499)</f>
        <v/>
      </c>
      <c r="P499" s="9">
        <f>IF(OR(O499="",H499="",H499=0),"",O499/H499)</f>
        <v/>
      </c>
      <c r="Q499" s="18">
        <f>IF(H499="","",IF(J499="","Open",J499))</f>
        <v/>
      </c>
      <c r="R499" s="7">
        <f>IF(OR(J499="Settled - won",J499="Settled - lost"),1,0)</f>
        <v/>
      </c>
      <c r="S499" s="7">
        <f>IF(J499="Settled - won",1,0)</f>
        <v/>
      </c>
      <c r="T499" s="19">
        <f>IF(ISNUMBER(F499),F499/100,0)</f>
        <v/>
      </c>
      <c r="U499" s="10">
        <f>IF(R499=1,(T499-S499)^2,0)</f>
        <v/>
      </c>
    </row>
    <row r="500">
      <c r="A500" s="13" t="n"/>
      <c r="B500" s="14" t="n"/>
      <c r="C500" s="14" t="n"/>
      <c r="D500" s="14" t="n"/>
      <c r="E500" s="14" t="n"/>
      <c r="F500" s="15" t="n"/>
      <c r="G500" s="16" t="n"/>
      <c r="H500" s="8">
        <f>IF(OR(E500="",F500=""),"",E500*F500/100+IF(ISNUMBER(G500),G500,0))</f>
        <v/>
      </c>
      <c r="I500" s="9">
        <f>IF(F500="","",F500/100)</f>
        <v/>
      </c>
      <c r="J500" s="14" t="n"/>
      <c r="K500" s="15" t="n"/>
      <c r="L500" s="16" t="n"/>
      <c r="M500" s="17">
        <f>IF(J500="Settled - won",100,IF(J500="Settled - lost",0,IF(AND(J500="Sold",K500&lt;&gt;""),K500,"")))</f>
        <v/>
      </c>
      <c r="N500" s="8">
        <f>IF(OR(M500="",E500=""),"",E500*M500/100-IF(ISNUMBER(L500),L500,0))</f>
        <v/>
      </c>
      <c r="O500" s="8">
        <f>IF(OR(N500="",H500=""),"",N500-H500)</f>
        <v/>
      </c>
      <c r="P500" s="9">
        <f>IF(OR(O500="",H500="",H500=0),"",O500/H500)</f>
        <v/>
      </c>
      <c r="Q500" s="18">
        <f>IF(H500="","",IF(J500="","Open",J500))</f>
        <v/>
      </c>
      <c r="R500" s="7">
        <f>IF(OR(J500="Settled - won",J500="Settled - lost"),1,0)</f>
        <v/>
      </c>
      <c r="S500" s="7">
        <f>IF(J500="Settled - won",1,0)</f>
        <v/>
      </c>
      <c r="T500" s="19">
        <f>IF(ISNUMBER(F500),F500/100,0)</f>
        <v/>
      </c>
      <c r="U500" s="10">
        <f>IF(R500=1,(T500-S500)^2,0)</f>
        <v/>
      </c>
    </row>
    <row r="501">
      <c r="A501" s="13" t="n"/>
      <c r="B501" s="14" t="n"/>
      <c r="C501" s="14" t="n"/>
      <c r="D501" s="14" t="n"/>
      <c r="E501" s="14" t="n"/>
      <c r="F501" s="15" t="n"/>
      <c r="G501" s="16" t="n"/>
      <c r="H501" s="8">
        <f>IF(OR(E501="",F501=""),"",E501*F501/100+IF(ISNUMBER(G501),G501,0))</f>
        <v/>
      </c>
      <c r="I501" s="9">
        <f>IF(F501="","",F501/100)</f>
        <v/>
      </c>
      <c r="J501" s="14" t="n"/>
      <c r="K501" s="15" t="n"/>
      <c r="L501" s="16" t="n"/>
      <c r="M501" s="17">
        <f>IF(J501="Settled - won",100,IF(J501="Settled - lost",0,IF(AND(J501="Sold",K501&lt;&gt;""),K501,"")))</f>
        <v/>
      </c>
      <c r="N501" s="8">
        <f>IF(OR(M501="",E501=""),"",E501*M501/100-IF(ISNUMBER(L501),L501,0))</f>
        <v/>
      </c>
      <c r="O501" s="8">
        <f>IF(OR(N501="",H501=""),"",N501-H501)</f>
        <v/>
      </c>
      <c r="P501" s="9">
        <f>IF(OR(O501="",H501="",H501=0),"",O501/H501)</f>
        <v/>
      </c>
      <c r="Q501" s="18">
        <f>IF(H501="","",IF(J501="","Open",J501))</f>
        <v/>
      </c>
      <c r="R501" s="7">
        <f>IF(OR(J501="Settled - won",J501="Settled - lost"),1,0)</f>
        <v/>
      </c>
      <c r="S501" s="7">
        <f>IF(J501="Settled - won",1,0)</f>
        <v/>
      </c>
      <c r="T501" s="19">
        <f>IF(ISNUMBER(F501),F501/100,0)</f>
        <v/>
      </c>
      <c r="U501" s="10">
        <f>IF(R501=1,(T501-S501)^2,0)</f>
        <v/>
      </c>
    </row>
    <row r="502">
      <c r="A502" s="13" t="n"/>
      <c r="B502" s="14" t="n"/>
      <c r="C502" s="14" t="n"/>
      <c r="D502" s="14" t="n"/>
      <c r="E502" s="14" t="n"/>
      <c r="F502" s="15" t="n"/>
      <c r="G502" s="16" t="n"/>
      <c r="H502" s="8">
        <f>IF(OR(E502="",F502=""),"",E502*F502/100+IF(ISNUMBER(G502),G502,0))</f>
        <v/>
      </c>
      <c r="I502" s="9">
        <f>IF(F502="","",F502/100)</f>
        <v/>
      </c>
      <c r="J502" s="14" t="n"/>
      <c r="K502" s="15" t="n"/>
      <c r="L502" s="16" t="n"/>
      <c r="M502" s="17">
        <f>IF(J502="Settled - won",100,IF(J502="Settled - lost",0,IF(AND(J502="Sold",K502&lt;&gt;""),K502,"")))</f>
        <v/>
      </c>
      <c r="N502" s="8">
        <f>IF(OR(M502="",E502=""),"",E502*M502/100-IF(ISNUMBER(L502),L502,0))</f>
        <v/>
      </c>
      <c r="O502" s="8">
        <f>IF(OR(N502="",H502=""),"",N502-H502)</f>
        <v/>
      </c>
      <c r="P502" s="9">
        <f>IF(OR(O502="",H502="",H502=0),"",O502/H502)</f>
        <v/>
      </c>
      <c r="Q502" s="18">
        <f>IF(H502="","",IF(J502="","Open",J502))</f>
        <v/>
      </c>
      <c r="R502" s="7">
        <f>IF(OR(J502="Settled - won",J502="Settled - lost"),1,0)</f>
        <v/>
      </c>
      <c r="S502" s="7">
        <f>IF(J502="Settled - won",1,0)</f>
        <v/>
      </c>
      <c r="T502" s="19">
        <f>IF(ISNUMBER(F502),F502/100,0)</f>
        <v/>
      </c>
      <c r="U502" s="10">
        <f>IF(R502=1,(T502-S502)^2,0)</f>
        <v/>
      </c>
    </row>
    <row r="503">
      <c r="A503" s="13" t="n"/>
      <c r="B503" s="14" t="n"/>
      <c r="C503" s="14" t="n"/>
      <c r="D503" s="14" t="n"/>
      <c r="E503" s="14" t="n"/>
      <c r="F503" s="15" t="n"/>
      <c r="G503" s="16" t="n"/>
      <c r="H503" s="8">
        <f>IF(OR(E503="",F503=""),"",E503*F503/100+IF(ISNUMBER(G503),G503,0))</f>
        <v/>
      </c>
      <c r="I503" s="9">
        <f>IF(F503="","",F503/100)</f>
        <v/>
      </c>
      <c r="J503" s="14" t="n"/>
      <c r="K503" s="15" t="n"/>
      <c r="L503" s="16" t="n"/>
      <c r="M503" s="17">
        <f>IF(J503="Settled - won",100,IF(J503="Settled - lost",0,IF(AND(J503="Sold",K503&lt;&gt;""),K503,"")))</f>
        <v/>
      </c>
      <c r="N503" s="8">
        <f>IF(OR(M503="",E503=""),"",E503*M503/100-IF(ISNUMBER(L503),L503,0))</f>
        <v/>
      </c>
      <c r="O503" s="8">
        <f>IF(OR(N503="",H503=""),"",N503-H503)</f>
        <v/>
      </c>
      <c r="P503" s="9">
        <f>IF(OR(O503="",H503="",H503=0),"",O503/H503)</f>
        <v/>
      </c>
      <c r="Q503" s="18">
        <f>IF(H503="","",IF(J503="","Open",J503))</f>
        <v/>
      </c>
      <c r="R503" s="7">
        <f>IF(OR(J503="Settled - won",J503="Settled - lost"),1,0)</f>
        <v/>
      </c>
      <c r="S503" s="7">
        <f>IF(J503="Settled - won",1,0)</f>
        <v/>
      </c>
      <c r="T503" s="19">
        <f>IF(ISNUMBER(F503),F503/100,0)</f>
        <v/>
      </c>
      <c r="U503" s="10">
        <f>IF(R503=1,(T503-S503)^2,0)</f>
        <v/>
      </c>
    </row>
  </sheetData>
  <mergeCells count="2">
    <mergeCell ref="A1:U1"/>
    <mergeCell ref="A2:U2"/>
  </mergeCells>
  <conditionalFormatting sqref="O4:P503">
    <cfRule type="cellIs" priority="1" operator="lessThan" dxfId="0">
      <formula>0</formula>
    </cfRule>
    <cfRule type="cellIs" priority="2" operator="greaterThan" dxfId="1">
      <formula>0</formula>
    </cfRule>
  </conditionalFormatting>
  <dataValidations count="3">
    <dataValidation sqref="B4:B503" showDropDown="0" showInputMessage="0" showErrorMessage="0" allowBlank="1" type="list">
      <formula1>"Kalshi,Polymarket,PredictIt,Robinhood,Crypto.com,Other"</formula1>
    </dataValidation>
    <dataValidation sqref="D4:D503" showDropDown="0" showInputMessage="0" showErrorMessage="0" allowBlank="1" type="list">
      <formula1>"Yes,No"</formula1>
    </dataValidation>
    <dataValidation sqref="J4:J503" showDropDown="0" showInputMessage="0" showErrorMessage="0" allowBlank="1" type="list">
      <formula1>"Open,Sold,Settled - won,Settled - lost"</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2026-10-08T03:33:06Z</dcterms:created>
  <dcterms:modified xmlns:dcterms="http://purl.org/dc/terms/" xmlns:xsi="http://www.w3.org/2001/XMLSchema-instance" xsi:type="dcterms:W3CDTF">2026-10-08T03:33:06Z</dcterms:modified>
</cp:coreProperties>
</file>